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7470" tabRatio="945" activeTab="1"/>
  </bookViews>
  <sheets>
    <sheet name="дод 4" sheetId="1" r:id="rId1"/>
    <sheet name="дод 3" sheetId="2" r:id="rId2"/>
    <sheet name="дод 5" sheetId="3" r:id="rId3"/>
  </sheets>
  <definedNames>
    <definedName name="_xlnm.Print_Titles" localSheetId="1">'дод 3'!$20:$21</definedName>
    <definedName name="_xlnm.Print_Titles" localSheetId="0">'дод 4'!$10:$12</definedName>
    <definedName name="_xlnm.Print_Titles" localSheetId="2">'дод 5'!$10:$11</definedName>
    <definedName name="_xlnm.Print_Area" localSheetId="1">'дод 3'!$A$1:$H$38</definedName>
    <definedName name="_xlnm.Print_Area" localSheetId="0">'дод 4'!$A$1:$G$38</definedName>
    <definedName name="_xlnm.Print_Area" localSheetId="2">'дод 5'!$A$1:$M$79</definedName>
  </definedNames>
  <calcPr fullCalcOnLoad="1"/>
</workbook>
</file>

<file path=xl/sharedStrings.xml><?xml version="1.0" encoding="utf-8"?>
<sst xmlns="http://schemas.openxmlformats.org/spreadsheetml/2006/main" count="267" uniqueCount="158">
  <si>
    <t>Рішення обласної ради від 18.12.2018 № 1293, зі змінами</t>
  </si>
  <si>
    <t>(код бюджету)</t>
  </si>
  <si>
    <t xml:space="preserve">Розміщення бюджетних коштів на депозитах </t>
  </si>
  <si>
    <t>Фінансування за активними операціями</t>
  </si>
  <si>
    <t>Кошти, що передаються із загального фонду бюджету до бюджету розвитку (спеціального фонду)</t>
  </si>
  <si>
    <t>На початок періоду</t>
  </si>
  <si>
    <t>На кінець періоду</t>
  </si>
  <si>
    <t>Код Програмної класифікації видатків та кредитування 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</si>
  <si>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</si>
  <si>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 , найменування бюджетної програми згідно з Типовою програмною класифікацією видатків та кредитування місцевого бюджету</t>
  </si>
  <si>
    <r>
      <t>Інше внутрішнє фінансування</t>
    </r>
    <r>
      <rPr>
        <sz val="12"/>
        <rFont val="Times New Roman"/>
        <family val="1"/>
      </rPr>
      <t> </t>
    </r>
  </si>
  <si>
    <r>
      <t>203400</t>
    </r>
    <r>
      <rPr>
        <sz val="12"/>
        <rFont val="Times New Roman"/>
        <family val="1"/>
      </rPr>
      <t> </t>
    </r>
  </si>
  <si>
    <r>
      <t>Фінансування за рахунок коштів єдиного казначейського рахунку</t>
    </r>
    <r>
      <rPr>
        <sz val="12"/>
        <rFont val="Times New Roman"/>
        <family val="1"/>
      </rPr>
      <t> </t>
    </r>
  </si>
  <si>
    <t>203410 </t>
  </si>
  <si>
    <t>Одержано </t>
  </si>
  <si>
    <t>203420 </t>
  </si>
  <si>
    <t>Повернено </t>
  </si>
  <si>
    <t>Кошти, що передаються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</si>
  <si>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</si>
  <si>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 / Код бюджету</t>
  </si>
  <si>
    <t>Найменування трансферту / Найменування бюджету - отримувача міжбюджетного трансферту</t>
  </si>
  <si>
    <t>у тому числі на:</t>
  </si>
  <si>
    <t>I. Трансферти із загального фонду бюджету</t>
  </si>
  <si>
    <t>Програма економічного і соціального розвитку Житомирської області на 2018 рік, рішення обласної ради від  № 868</t>
  </si>
  <si>
    <t>(грн)</t>
  </si>
  <si>
    <t>Усього</t>
  </si>
  <si>
    <t>Найменування згідно з Класифікацією фінансування бюджету</t>
  </si>
  <si>
    <t>усього</t>
  </si>
  <si>
    <t>Фінансування за типом кредитора</t>
  </si>
  <si>
    <t>Х</t>
  </si>
  <si>
    <t>Фінансування за типом боргового зобов"язання</t>
  </si>
  <si>
    <t>Загальне фінансування</t>
  </si>
  <si>
    <t>Код Функціональної класифікації видатків та кредитування бюджету</t>
  </si>
  <si>
    <t>у тому числі бюджет розвитку</t>
  </si>
  <si>
    <t>УСЬОГО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</si>
  <si>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</si>
  <si>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</si>
  <si>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>99000000000</t>
  </si>
  <si>
    <t>Програма матеріально-технічного забезпечення, підвищення спроможності та поліпшення умов несення служби особовим складом Житомирського прикордонного загону та Управління служби безпеки України у Житомирській області на 2017-2020 роки</t>
  </si>
  <si>
    <t>Додаток  5</t>
  </si>
  <si>
    <t>06303200000</t>
  </si>
  <si>
    <t>Районна Програма відзначення державних свят, пам’ятних дат, ювілеїв, урочистостей та забезпечення проведення інших районних заходів</t>
  </si>
  <si>
    <t>Рішення районної ради від 04.11.2011 № 84</t>
  </si>
  <si>
    <t>Районна Програма забезпечення виконання Бердичівською районною державною адміністрацією делегованих Бердичівською районною радою повноважень на 2021-2025 роки</t>
  </si>
  <si>
    <t>Заступник голови районної ради</t>
  </si>
  <si>
    <t>Володимир ДІХТЯР</t>
  </si>
  <si>
    <t>Рішення обласної ради від 06.04.2017 № 557</t>
  </si>
  <si>
    <t>Житомирська обласна державна адміністрація</t>
  </si>
  <si>
    <t>Фінансування за рахунок зміни залишків коштів бюджетів</t>
  </si>
  <si>
    <t>Загальний фонд</t>
  </si>
  <si>
    <t>Спеціальний фонд</t>
  </si>
  <si>
    <t>По відповідальних виконавцях</t>
  </si>
  <si>
    <t>Бердичівська районна державна адміністрація</t>
  </si>
  <si>
    <t>Відділ фінансів Бердичівської районної державної адміністрації</t>
  </si>
  <si>
    <t>Код</t>
  </si>
  <si>
    <t>Державний бюджет</t>
  </si>
  <si>
    <t>Резервний фонд</t>
  </si>
  <si>
    <t>Додаток  4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</si>
  <si>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</si>
  <si>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</si>
  <si>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>Бюджет Райгородоцької сільської територіальної громади</t>
  </si>
  <si>
    <t>Внутрішнє фінансування</t>
  </si>
  <si>
    <t>9130</t>
  </si>
  <si>
    <t>1</t>
  </si>
  <si>
    <t>2</t>
  </si>
  <si>
    <t>3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</si>
  <si>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</si>
  <si>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</si>
  <si>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Інша діяльність у сфері державного управління</t>
  </si>
  <si>
    <t>9770</t>
  </si>
  <si>
    <t>Інші субвенції з місцевого бюджету</t>
  </si>
  <si>
    <t>0200000</t>
  </si>
  <si>
    <t>0210000</t>
  </si>
  <si>
    <t>0210180</t>
  </si>
  <si>
    <t>9320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</si>
  <si>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</si>
  <si>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Інші субвенції з місцевого бюджету </t>
  </si>
  <si>
    <t>Програма сприяння та публічності розвитку казначейського обслуговування області на 2016-2018 роки, "Доступне казначейство", рішення обласної ради від 22.12.2016 № 421</t>
  </si>
  <si>
    <t>II. Трансферти із спеціального фонду бюджету</t>
  </si>
  <si>
    <t xml:space="preserve">УСЬОГО за розділами I, II, у тому числі: </t>
  </si>
  <si>
    <t>3710000</t>
  </si>
  <si>
    <t>3700000</t>
  </si>
  <si>
    <t>3718700</t>
  </si>
  <si>
    <t>8700</t>
  </si>
  <si>
    <t>3719120</t>
  </si>
  <si>
    <t xml:space="preserve">Дотація з місцевого бюджету за рахунок стабілізаційної дотації з державного бюджету </t>
  </si>
  <si>
    <t>3719230</t>
  </si>
  <si>
    <t>9230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</si>
  <si>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</si>
  <si>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3719220</t>
  </si>
  <si>
    <t>9220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</si>
  <si>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</si>
  <si>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3719210</t>
  </si>
  <si>
    <t>9210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</si>
  <si>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</si>
  <si>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3719800</t>
  </si>
  <si>
    <t>3719540</t>
  </si>
  <si>
    <t>9540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</si>
  <si>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</si>
  <si>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9250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</si>
  <si>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</si>
  <si>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3719250</t>
  </si>
  <si>
    <t>Програма економічного і соціального розвитку Житомирської області на 2019 рік</t>
  </si>
  <si>
    <t>9620</t>
  </si>
  <si>
    <t>3719620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</si>
  <si>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</si>
  <si>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9241</t>
  </si>
  <si>
    <t>3719241</t>
  </si>
  <si>
    <t xml:space="preserve"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захисту»;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
 за рахунок відповідної субвенції з державного бюджету
</t>
  </si>
  <si>
    <t>3719320</t>
  </si>
  <si>
    <t>3719770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</si>
  <si>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</si>
  <si>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</si>
  <si>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3719130</t>
  </si>
  <si>
    <t>3719750</t>
  </si>
  <si>
    <t>9750</t>
  </si>
  <si>
    <t>Субвенція з місцевого бюджету на співфінансування інвестиційних проектів</t>
  </si>
  <si>
    <t>0180</t>
  </si>
  <si>
    <t>0133</t>
  </si>
  <si>
    <t>9120</t>
  </si>
  <si>
    <t>Зміни обсягів бюджетних коштів</t>
  </si>
  <si>
    <t>загальний фонд</t>
  </si>
  <si>
    <t>спеціальний фонд</t>
  </si>
  <si>
    <t xml:space="preserve">                 1. Показники міжбюджетних трансфертів з інших бюджетів</t>
  </si>
  <si>
    <t>Найменування трансферту / Найменування бюджету - надавача міжбюджетного трансферту</t>
  </si>
  <si>
    <t>Код Класифікації доходу бюджету/ Код бюджету</t>
  </si>
  <si>
    <t>I. Трансферти до загального фонду</t>
  </si>
  <si>
    <t>II. Трансферти до спеціального фонду</t>
  </si>
  <si>
    <t>X</t>
  </si>
  <si>
    <t>УСЬОГО за розділами I,II, у тому числі:</t>
  </si>
  <si>
    <t>06549000000</t>
  </si>
  <si>
    <t>0100000</t>
  </si>
  <si>
    <t>Бердичівська районна рада Житомирської області</t>
  </si>
  <si>
    <t>0110000</t>
  </si>
  <si>
    <t>0110180</t>
  </si>
  <si>
    <t>Районна Програма підтримки та збереження об’єктів і майна спільної власності  територіальних громад сіл,селища району на 2020-2021 роки</t>
  </si>
  <si>
    <t>Рішення сесії районної  ради від 01.11.2019 року №513</t>
  </si>
  <si>
    <t>придбання допоміжної апаратури - струмений кольоровий принтер для друку рентгенівських знімків та допоміжного обладнання, матеріалів; поточний ремонт кабінету; поточні видатки за проект, виданий Державним науково-дослідним та проектно-вишукувальним інститутом для КНП "Стоматологічна поліклініка Бердичівського району" Гришковецької селищної, Райгородоцької, Семенівської та Швайківської сільських рад</t>
  </si>
  <si>
    <t>Рішення районної ради від 03.11.2020 №619</t>
  </si>
  <si>
    <t>Районна Програма виконання заходів Державної соціальної програми "Національний план дій щодо реалізації Конвенції ООН про права дитини" на період до 2021 року</t>
  </si>
  <si>
    <t xml:space="preserve">Рішення районної ради від 23.01.2019 №444 </t>
  </si>
  <si>
    <t>Рішення районної ради від 04.11.2011 №84</t>
  </si>
  <si>
    <t>"Про внесення змін до районного бюджету  Бердичівського району на 2022 рік"</t>
  </si>
  <si>
    <t>Фінансування районного бюджету на 2022 рік</t>
  </si>
  <si>
    <t>ЗФ Обласний бюджет  тероборона</t>
  </si>
  <si>
    <t>Додаток  3</t>
  </si>
  <si>
    <t>"Про внесення змін до районного бюджету Бердичівського району на 2022 рік"</t>
  </si>
  <si>
    <t>Міжбюджетні трансферти на 2022 рік</t>
  </si>
  <si>
    <t>Субвенція з державного бюджету на забезпечення окремих видатків районних рад, спрямованих на виконання їх повноважень</t>
  </si>
  <si>
    <t>06100000000</t>
  </si>
  <si>
    <t>Обласний бюджет</t>
  </si>
  <si>
    <r>
      <t>248000</t>
    </r>
    <r>
      <rPr>
        <sz val="14"/>
        <rFont val="Times New Roman"/>
        <family val="1"/>
      </rPr>
      <t xml:space="preserve">= 50000+30000+48000+100000=228000 Березовий гай; </t>
    </r>
    <r>
      <rPr>
        <b/>
        <sz val="14"/>
        <rFont val="Times New Roman"/>
        <family val="1"/>
      </rPr>
      <t>20000</t>
    </r>
    <r>
      <rPr>
        <sz val="14"/>
        <rFont val="Times New Roman"/>
        <family val="1"/>
      </rPr>
      <t xml:space="preserve"> РМ КРЕП</t>
    </r>
  </si>
  <si>
    <t>Розподіл витрат районного бюджету на реалізацію місцевих (регіональних) програм у 2022 році</t>
  </si>
  <si>
    <t xml:space="preserve">Програма надання матеріально-технічної допомоги  139 окремому батальйону територіальної оборони і військовим частинам Сил територіальної оборони Збройних сил України на 2022-2023 роки </t>
  </si>
  <si>
    <t>на виконання Програми надання матеріально-технічної допомоги Житомирському обласному територіальному центру комплектування та соціальної підтримки і військовим частинам Сил територіальної оборони Збройних Сил України на 2021-2023 роки</t>
  </si>
  <si>
    <t>Рішення районної ради від 24.02.2022 №__</t>
  </si>
  <si>
    <t>до рішення районної ради</t>
  </si>
  <si>
    <t>від 24.02.2022 № 105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</si>
</sst>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&quot;₴&quot;_-;\-* #,##0&quot;₴&quot;_-;_-* &quot;-&quot;&quot;₴&quot;_-;_-@_-"/>
    <numFmt numFmtId="173" formatCode="_-* #,##0_₴_-;\-* #,##0_₴_-;_-* &quot;-&quot;_₴_-;_-@_-"/>
    <numFmt numFmtId="174" formatCode="_-* #,##0.00&quot;₴&quot;_-;\-* #,##0.00&quot;₴&quot;_-;_-* &quot;-&quot;??&quot;₴&quot;_-;_-@_-"/>
    <numFmt numFmtId="175" formatCode="0.0"/>
    <numFmt numFmtId="176" formatCode="#,##0.00000"/>
    <numFmt numFmtId="177" formatCode="#,##0.000000"/>
    <numFmt numFmtId="178" formatCode="#,##0.0"/>
    <numFmt numFmtId="179" formatCode="#,##0.00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sz val="14"/>
      <color indexed="10"/>
      <name val="Arial Cyr"/>
      <family val="0"/>
    </font>
    <font>
      <b/>
      <sz val="14"/>
      <color indexed="10"/>
      <name val="Times New Roman"/>
      <family val="1"/>
    </font>
    <font>
      <sz val="10"/>
      <name val="Helv"/>
      <family val="0"/>
    </font>
    <font>
      <sz val="18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sz val="13"/>
      <color indexed="8"/>
      <name val="Times New Roman"/>
      <family val="1"/>
    </font>
    <font>
      <b/>
      <sz val="14"/>
      <color indexed="10"/>
      <name val="Arial Cyr"/>
      <family val="0"/>
    </font>
    <font>
      <b/>
      <i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8" fillId="0" borderId="0">
      <alignment/>
      <protection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38" fillId="20" borderId="2" applyNumberFormat="0" applyAlignment="0" applyProtection="0"/>
    <xf numFmtId="0" fontId="34" fillId="20" borderId="1" applyNumberFormat="0" applyAlignment="0" applyProtection="0"/>
    <xf numFmtId="0" fontId="29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6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20" borderId="1" applyNumberFormat="0" applyAlignment="0" applyProtection="0"/>
    <xf numFmtId="0" fontId="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20" borderId="2" applyNumberFormat="0" applyAlignment="0" applyProtection="0"/>
    <xf numFmtId="0" fontId="30" fillId="0" borderId="9" applyNumberFormat="0" applyFill="0" applyAlignment="0" applyProtection="0"/>
    <xf numFmtId="0" fontId="17" fillId="0" borderId="0">
      <alignment/>
      <protection/>
    </xf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99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175" fontId="2" fillId="24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75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3" fillId="0" borderId="11" xfId="0" applyFont="1" applyFill="1" applyBorder="1" applyAlignment="1">
      <alignment vertical="top" wrapText="1"/>
    </xf>
    <xf numFmtId="0" fontId="13" fillId="0" borderId="11" xfId="0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0" fontId="10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left"/>
    </xf>
    <xf numFmtId="0" fontId="2" fillId="0" borderId="0" xfId="82" applyFont="1" applyAlignment="1">
      <alignment horizontal="right"/>
      <protection/>
    </xf>
    <xf numFmtId="0" fontId="5" fillId="0" borderId="0" xfId="82" applyFont="1" applyBorder="1">
      <alignment/>
      <protection/>
    </xf>
    <xf numFmtId="0" fontId="9" fillId="0" borderId="0" xfId="82" applyFont="1" applyBorder="1">
      <alignment/>
      <protection/>
    </xf>
    <xf numFmtId="177" fontId="4" fillId="0" borderId="0" xfId="0" applyNumberFormat="1" applyFont="1" applyAlignment="1">
      <alignment/>
    </xf>
    <xf numFmtId="177" fontId="18" fillId="0" borderId="0" xfId="0" applyNumberFormat="1" applyFont="1" applyAlignment="1">
      <alignment/>
    </xf>
    <xf numFmtId="177" fontId="4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1" fillId="24" borderId="0" xfId="0" applyFont="1" applyFill="1" applyAlignment="1">
      <alignment/>
    </xf>
    <xf numFmtId="0" fontId="18" fillId="0" borderId="0" xfId="0" applyFont="1" applyAlignment="1">
      <alignment horizontal="center"/>
    </xf>
    <xf numFmtId="49" fontId="20" fillId="0" borderId="0" xfId="82" applyNumberFormat="1" applyFont="1" applyAlignment="1">
      <alignment horizontal="left"/>
      <protection/>
    </xf>
    <xf numFmtId="0" fontId="5" fillId="0" borderId="0" xfId="82" applyFont="1" applyAlignment="1">
      <alignment horizontal="left"/>
      <protection/>
    </xf>
    <xf numFmtId="0" fontId="5" fillId="0" borderId="0" xfId="82" applyFont="1" applyFill="1" applyBorder="1">
      <alignment/>
      <protection/>
    </xf>
    <xf numFmtId="0" fontId="12" fillId="0" borderId="0" xfId="82" applyFont="1" applyFill="1">
      <alignment/>
      <protection/>
    </xf>
    <xf numFmtId="0" fontId="9" fillId="0" borderId="0" xfId="82" applyFont="1" applyFill="1" applyBorder="1">
      <alignment/>
      <protection/>
    </xf>
    <xf numFmtId="0" fontId="5" fillId="24" borderId="11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24" borderId="11" xfId="51" applyFont="1" applyFill="1" applyBorder="1" applyAlignment="1">
      <alignment horizontal="left" vertical="center" wrapText="1"/>
      <protection/>
    </xf>
    <xf numFmtId="0" fontId="12" fillId="0" borderId="0" xfId="0" applyFont="1" applyFill="1" applyAlignment="1">
      <alignment/>
    </xf>
    <xf numFmtId="0" fontId="19" fillId="24" borderId="0" xfId="0" applyFont="1" applyFill="1" applyAlignment="1">
      <alignment/>
    </xf>
    <xf numFmtId="3" fontId="16" fillId="23" borderId="0" xfId="0" applyNumberFormat="1" applyFont="1" applyFill="1" applyAlignment="1">
      <alignment/>
    </xf>
    <xf numFmtId="0" fontId="23" fillId="0" borderId="0" xfId="0" applyFont="1" applyAlignment="1">
      <alignment/>
    </xf>
    <xf numFmtId="0" fontId="23" fillId="24" borderId="0" xfId="0" applyFont="1" applyFill="1" applyAlignment="1">
      <alignment/>
    </xf>
    <xf numFmtId="49" fontId="5" fillId="0" borderId="12" xfId="0" applyNumberFormat="1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19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2" fontId="6" fillId="0" borderId="0" xfId="0" applyNumberFormat="1" applyFont="1" applyAlignment="1">
      <alignment/>
    </xf>
    <xf numFmtId="0" fontId="13" fillId="0" borderId="16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4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vertical="top" wrapText="1"/>
    </xf>
    <xf numFmtId="176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13" fillId="0" borderId="11" xfId="0" applyFont="1" applyFill="1" applyBorder="1" applyAlignment="1">
      <alignment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vertical="top" wrapText="1"/>
    </xf>
    <xf numFmtId="0" fontId="5" fillId="0" borderId="0" xfId="82" applyFont="1">
      <alignment/>
      <protection/>
    </xf>
    <xf numFmtId="0" fontId="14" fillId="0" borderId="0" xfId="0" applyFont="1" applyFill="1" applyAlignment="1">
      <alignment/>
    </xf>
    <xf numFmtId="0" fontId="25" fillId="0" borderId="0" xfId="0" applyFont="1" applyAlignment="1">
      <alignment/>
    </xf>
    <xf numFmtId="3" fontId="6" fillId="0" borderId="0" xfId="0" applyNumberFormat="1" applyFont="1" applyAlignment="1">
      <alignment/>
    </xf>
    <xf numFmtId="0" fontId="11" fillId="25" borderId="0" xfId="0" applyFont="1" applyFill="1" applyAlignment="1">
      <alignment/>
    </xf>
    <xf numFmtId="4" fontId="23" fillId="0" borderId="0" xfId="0" applyNumberFormat="1" applyFont="1" applyBorder="1" applyAlignment="1">
      <alignment/>
    </xf>
    <xf numFmtId="0" fontId="9" fillId="7" borderId="17" xfId="51" applyFont="1" applyFill="1" applyBorder="1" applyAlignment="1">
      <alignment horizontal="left" vertical="center" wrapText="1"/>
      <protection/>
    </xf>
    <xf numFmtId="0" fontId="5" fillId="24" borderId="0" xfId="51" applyFont="1" applyFill="1" applyBorder="1" applyAlignment="1">
      <alignment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9" fillId="15" borderId="17" xfId="51" applyFont="1" applyFill="1" applyBorder="1" applyAlignment="1">
      <alignment vertical="center" wrapText="1"/>
      <protection/>
    </xf>
    <xf numFmtId="0" fontId="5" fillId="0" borderId="0" xfId="0" applyFont="1" applyFill="1" applyAlignment="1">
      <alignment/>
    </xf>
    <xf numFmtId="0" fontId="11" fillId="0" borderId="0" xfId="0" applyFont="1" applyAlignment="1">
      <alignment/>
    </xf>
    <xf numFmtId="49" fontId="5" fillId="24" borderId="11" xfId="51" applyNumberFormat="1" applyFont="1" applyFill="1" applyBorder="1" applyAlignment="1">
      <alignment horizontal="center" vertical="center" wrapText="1"/>
      <protection/>
    </xf>
    <xf numFmtId="4" fontId="9" fillId="0" borderId="16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4" fontId="21" fillId="0" borderId="11" xfId="0" applyNumberFormat="1" applyFont="1" applyBorder="1" applyAlignment="1">
      <alignment horizontal="center"/>
    </xf>
    <xf numFmtId="4" fontId="21" fillId="0" borderId="11" xfId="0" applyNumberFormat="1" applyFont="1" applyFill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3" xfId="0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4" fontId="9" fillId="7" borderId="17" xfId="51" applyNumberFormat="1" applyFont="1" applyFill="1" applyBorder="1" applyAlignment="1">
      <alignment vertical="center" wrapText="1"/>
      <protection/>
    </xf>
    <xf numFmtId="4" fontId="5" fillId="0" borderId="10" xfId="0" applyNumberFormat="1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11" fillId="0" borderId="0" xfId="0" applyFont="1" applyBorder="1" applyAlignment="1">
      <alignment/>
    </xf>
    <xf numFmtId="0" fontId="9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9" fillId="4" borderId="12" xfId="0" applyFont="1" applyFill="1" applyBorder="1" applyAlignment="1">
      <alignment vertical="top" wrapText="1"/>
    </xf>
    <xf numFmtId="0" fontId="9" fillId="4" borderId="13" xfId="0" applyFont="1" applyFill="1" applyBorder="1" applyAlignment="1">
      <alignment vertical="top" wrapText="1"/>
    </xf>
    <xf numFmtId="0" fontId="9" fillId="4" borderId="14" xfId="0" applyFont="1" applyFill="1" applyBorder="1" applyAlignment="1">
      <alignment vertical="top" wrapText="1"/>
    </xf>
    <xf numFmtId="0" fontId="11" fillId="24" borderId="0" xfId="0" applyFont="1" applyFill="1" applyBorder="1" applyAlignment="1">
      <alignment/>
    </xf>
    <xf numFmtId="0" fontId="5" fillId="24" borderId="10" xfId="0" applyFont="1" applyFill="1" applyBorder="1" applyAlignment="1">
      <alignment horizontal="center" vertical="top" wrapText="1"/>
    </xf>
    <xf numFmtId="0" fontId="5" fillId="24" borderId="10" xfId="51" applyFont="1" applyFill="1" applyBorder="1" applyAlignment="1">
      <alignment horizontal="center" vertical="center" wrapText="1"/>
      <protection/>
    </xf>
    <xf numFmtId="0" fontId="5" fillId="0" borderId="18" xfId="51" applyFont="1" applyFill="1" applyBorder="1" applyAlignment="1">
      <alignment horizontal="center" vertical="center" wrapText="1"/>
      <protection/>
    </xf>
    <xf numFmtId="0" fontId="9" fillId="4" borderId="12" xfId="51" applyFont="1" applyFill="1" applyBorder="1" applyAlignment="1">
      <alignment vertical="center" wrapText="1"/>
      <protection/>
    </xf>
    <xf numFmtId="0" fontId="9" fillId="4" borderId="13" xfId="51" applyFont="1" applyFill="1" applyBorder="1" applyAlignment="1">
      <alignment vertical="center" wrapText="1"/>
      <protection/>
    </xf>
    <xf numFmtId="4" fontId="9" fillId="4" borderId="13" xfId="51" applyNumberFormat="1" applyFont="1" applyFill="1" applyBorder="1" applyAlignment="1">
      <alignment vertical="center" wrapText="1"/>
      <protection/>
    </xf>
    <xf numFmtId="0" fontId="9" fillId="4" borderId="14" xfId="51" applyFont="1" applyFill="1" applyBorder="1" applyAlignment="1">
      <alignment vertical="center" wrapText="1"/>
      <protection/>
    </xf>
    <xf numFmtId="3" fontId="11" fillId="24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left" vertical="center" wrapText="1"/>
    </xf>
    <xf numFmtId="0" fontId="11" fillId="26" borderId="0" xfId="0" applyFont="1" applyFill="1" applyBorder="1" applyAlignment="1">
      <alignment/>
    </xf>
    <xf numFmtId="0" fontId="11" fillId="26" borderId="0" xfId="0" applyFont="1" applyFill="1" applyAlignment="1">
      <alignment/>
    </xf>
    <xf numFmtId="0" fontId="5" fillId="26" borderId="11" xfId="0" applyFont="1" applyFill="1" applyBorder="1" applyAlignment="1">
      <alignment vertical="top" wrapText="1"/>
    </xf>
    <xf numFmtId="0" fontId="15" fillId="26" borderId="0" xfId="0" applyFont="1" applyFill="1" applyAlignment="1">
      <alignment/>
    </xf>
    <xf numFmtId="0" fontId="9" fillId="27" borderId="11" xfId="51" applyFont="1" applyFill="1" applyBorder="1" applyAlignment="1">
      <alignment horizontal="center" vertical="center" wrapText="1"/>
      <protection/>
    </xf>
    <xf numFmtId="4" fontId="9" fillId="27" borderId="11" xfId="0" applyNumberFormat="1" applyFont="1" applyFill="1" applyBorder="1" applyAlignment="1">
      <alignment horizontal="right" vertical="top" wrapText="1"/>
    </xf>
    <xf numFmtId="4" fontId="9" fillId="27" borderId="11" xfId="51" applyNumberFormat="1" applyFont="1" applyFill="1" applyBorder="1" applyAlignment="1">
      <alignment horizontal="right" vertical="center" wrapText="1"/>
      <protection/>
    </xf>
    <xf numFmtId="0" fontId="9" fillId="28" borderId="11" xfId="51" applyFont="1" applyFill="1" applyBorder="1" applyAlignment="1">
      <alignment horizontal="center" vertical="center" wrapText="1"/>
      <protection/>
    </xf>
    <xf numFmtId="0" fontId="11" fillId="28" borderId="0" xfId="0" applyFont="1" applyFill="1" applyBorder="1" applyAlignment="1">
      <alignment/>
    </xf>
    <xf numFmtId="0" fontId="11" fillId="28" borderId="0" xfId="0" applyFont="1" applyFill="1" applyAlignment="1">
      <alignment/>
    </xf>
    <xf numFmtId="0" fontId="23" fillId="28" borderId="0" xfId="0" applyFont="1" applyFill="1" applyAlignment="1">
      <alignment/>
    </xf>
    <xf numFmtId="0" fontId="9" fillId="28" borderId="11" xfId="0" applyFont="1" applyFill="1" applyBorder="1" applyAlignment="1">
      <alignment horizontal="left" vertical="center" wrapText="1"/>
    </xf>
    <xf numFmtId="4" fontId="9" fillId="28" borderId="11" xfId="0" applyNumberFormat="1" applyFont="1" applyFill="1" applyBorder="1" applyAlignment="1">
      <alignment/>
    </xf>
    <xf numFmtId="3" fontId="9" fillId="28" borderId="12" xfId="0" applyNumberFormat="1" applyFont="1" applyFill="1" applyBorder="1" applyAlignment="1">
      <alignment/>
    </xf>
    <xf numFmtId="3" fontId="9" fillId="28" borderId="13" xfId="0" applyNumberFormat="1" applyFont="1" applyFill="1" applyBorder="1" applyAlignment="1">
      <alignment/>
    </xf>
    <xf numFmtId="3" fontId="9" fillId="28" borderId="14" xfId="0" applyNumberFormat="1" applyFont="1" applyFill="1" applyBorder="1" applyAlignment="1">
      <alignment/>
    </xf>
    <xf numFmtId="3" fontId="11" fillId="28" borderId="0" xfId="0" applyNumberFormat="1" applyFont="1" applyFill="1" applyBorder="1" applyAlignment="1">
      <alignment/>
    </xf>
    <xf numFmtId="4" fontId="23" fillId="28" borderId="0" xfId="0" applyNumberFormat="1" applyFont="1" applyFill="1" applyBorder="1" applyAlignment="1">
      <alignment/>
    </xf>
    <xf numFmtId="0" fontId="9" fillId="27" borderId="11" xfId="0" applyFont="1" applyFill="1" applyBorder="1" applyAlignment="1">
      <alignment vertical="top" wrapText="1"/>
    </xf>
    <xf numFmtId="0" fontId="11" fillId="27" borderId="0" xfId="0" applyFont="1" applyFill="1" applyBorder="1" applyAlignment="1">
      <alignment/>
    </xf>
    <xf numFmtId="0" fontId="11" fillId="27" borderId="0" xfId="0" applyFont="1" applyFill="1" applyAlignment="1">
      <alignment/>
    </xf>
    <xf numFmtId="0" fontId="23" fillId="27" borderId="0" xfId="0" applyFont="1" applyFill="1" applyAlignment="1">
      <alignment/>
    </xf>
    <xf numFmtId="49" fontId="9" fillId="27" borderId="17" xfId="0" applyNumberFormat="1" applyFont="1" applyFill="1" applyBorder="1" applyAlignment="1">
      <alignment vertical="center" wrapText="1"/>
    </xf>
    <xf numFmtId="0" fontId="9" fillId="27" borderId="17" xfId="51" applyFont="1" applyFill="1" applyBorder="1" applyAlignment="1">
      <alignment vertical="center" wrapText="1"/>
      <protection/>
    </xf>
    <xf numFmtId="4" fontId="9" fillId="27" borderId="17" xfId="51" applyNumberFormat="1" applyFont="1" applyFill="1" applyBorder="1" applyAlignment="1">
      <alignment vertical="center" wrapText="1"/>
      <protection/>
    </xf>
    <xf numFmtId="0" fontId="5" fillId="27" borderId="0" xfId="51" applyFont="1" applyFill="1" applyBorder="1" applyAlignment="1">
      <alignment vertical="center" wrapText="1"/>
      <protection/>
    </xf>
    <xf numFmtId="0" fontId="9" fillId="27" borderId="11" xfId="0" applyFont="1" applyFill="1" applyBorder="1" applyAlignment="1">
      <alignment horizontal="center" vertical="center" wrapText="1"/>
    </xf>
    <xf numFmtId="0" fontId="9" fillId="27" borderId="11" xfId="0" applyFont="1" applyFill="1" applyBorder="1" applyAlignment="1">
      <alignment horizontal="left" vertical="center" wrapText="1"/>
    </xf>
    <xf numFmtId="4" fontId="9" fillId="27" borderId="11" xfId="0" applyNumberFormat="1" applyFont="1" applyFill="1" applyBorder="1" applyAlignment="1">
      <alignment/>
    </xf>
    <xf numFmtId="3" fontId="11" fillId="27" borderId="0" xfId="0" applyNumberFormat="1" applyFont="1" applyFill="1" applyBorder="1" applyAlignment="1">
      <alignment/>
    </xf>
    <xf numFmtId="0" fontId="9" fillId="27" borderId="11" xfId="51" applyFont="1" applyFill="1" applyBorder="1" applyAlignment="1">
      <alignment horizontal="left" vertical="center" wrapText="1"/>
      <protection/>
    </xf>
    <xf numFmtId="0" fontId="9" fillId="27" borderId="0" xfId="51" applyFont="1" applyFill="1" applyBorder="1" applyAlignment="1">
      <alignment horizontal="left" vertical="center" wrapText="1"/>
      <protection/>
    </xf>
    <xf numFmtId="0" fontId="9" fillId="27" borderId="0" xfId="51" applyFont="1" applyFill="1" applyBorder="1" applyAlignment="1">
      <alignment vertical="center" wrapText="1"/>
      <protection/>
    </xf>
    <xf numFmtId="4" fontId="9" fillId="27" borderId="0" xfId="51" applyNumberFormat="1" applyFont="1" applyFill="1" applyBorder="1" applyAlignment="1">
      <alignment vertical="center" wrapText="1"/>
      <protection/>
    </xf>
    <xf numFmtId="0" fontId="9" fillId="24" borderId="0" xfId="0" applyFont="1" applyFill="1" applyAlignment="1">
      <alignment horizontal="center" wrapText="1"/>
    </xf>
    <xf numFmtId="0" fontId="5" fillId="0" borderId="0" xfId="82" applyFont="1" applyAlignment="1">
      <alignment horizontal="right"/>
      <protection/>
    </xf>
    <xf numFmtId="0" fontId="5" fillId="0" borderId="12" xfId="0" applyFont="1" applyFill="1" applyBorder="1" applyAlignment="1">
      <alignment horizontal="center" vertical="top" wrapText="1"/>
    </xf>
    <xf numFmtId="49" fontId="9" fillId="4" borderId="16" xfId="0" applyNumberFormat="1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49" fontId="9" fillId="4" borderId="19" xfId="0" applyNumberFormat="1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left" vertical="center" wrapText="1"/>
    </xf>
    <xf numFmtId="4" fontId="9" fillId="4" borderId="16" xfId="0" applyNumberFormat="1" applyFont="1" applyFill="1" applyBorder="1" applyAlignment="1">
      <alignment horizontal="right" vertical="center" wrapText="1"/>
    </xf>
    <xf numFmtId="0" fontId="5" fillId="4" borderId="0" xfId="0" applyFont="1" applyFill="1" applyAlignment="1">
      <alignment/>
    </xf>
    <xf numFmtId="49" fontId="9" fillId="4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49" fontId="9" fillId="4" borderId="20" xfId="0" applyNumberFormat="1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left" vertical="center" wrapText="1"/>
    </xf>
    <xf numFmtId="4" fontId="9" fillId="4" borderId="17" xfId="0" applyNumberFormat="1" applyFont="1" applyFill="1" applyBorder="1" applyAlignment="1">
      <alignment horizontal="right" vertical="center" wrapText="1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left" vertical="center" wrapText="1"/>
    </xf>
    <xf numFmtId="4" fontId="5" fillId="0" borderId="22" xfId="0" applyNumberFormat="1" applyFont="1" applyFill="1" applyBorder="1" applyAlignment="1">
      <alignment horizontal="right" vertical="center" wrapText="1"/>
    </xf>
    <xf numFmtId="4" fontId="5" fillId="0" borderId="23" xfId="0" applyNumberFormat="1" applyFont="1" applyFill="1" applyBorder="1" applyAlignment="1">
      <alignment horizontal="right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4" fontId="5" fillId="0" borderId="2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49" fontId="9" fillId="4" borderId="11" xfId="0" applyNumberFormat="1" applyFont="1" applyFill="1" applyBorder="1" applyAlignment="1">
      <alignment horizontal="center" vertical="top" wrapText="1"/>
    </xf>
    <xf numFmtId="0" fontId="9" fillId="4" borderId="11" xfId="0" applyFont="1" applyFill="1" applyBorder="1" applyAlignment="1">
      <alignment horizontal="left" vertical="top" wrapText="1" shrinkToFit="1"/>
    </xf>
    <xf numFmtId="3" fontId="9" fillId="4" borderId="11" xfId="0" applyNumberFormat="1" applyFont="1" applyFill="1" applyBorder="1" applyAlignment="1">
      <alignment vertical="top"/>
    </xf>
    <xf numFmtId="3" fontId="9" fillId="4" borderId="12" xfId="0" applyNumberFormat="1" applyFont="1" applyFill="1" applyBorder="1" applyAlignment="1">
      <alignment vertical="top"/>
    </xf>
    <xf numFmtId="4" fontId="9" fillId="4" borderId="11" xfId="0" applyNumberFormat="1" applyFont="1" applyFill="1" applyBorder="1" applyAlignment="1">
      <alignment vertical="center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83" applyFont="1" applyFill="1" applyBorder="1" applyAlignment="1">
      <alignment vertical="top" wrapText="1"/>
      <protection/>
    </xf>
    <xf numFmtId="0" fontId="5" fillId="24" borderId="12" xfId="83" applyFont="1" applyFill="1" applyBorder="1" applyAlignment="1">
      <alignment vertical="center" wrapText="1"/>
      <protection/>
    </xf>
    <xf numFmtId="4" fontId="5" fillId="0" borderId="11" xfId="0" applyNumberFormat="1" applyFont="1" applyFill="1" applyBorder="1" applyAlignment="1">
      <alignment vertical="center"/>
    </xf>
    <xf numFmtId="49" fontId="9" fillId="4" borderId="11" xfId="0" applyNumberFormat="1" applyFont="1" applyFill="1" applyBorder="1" applyAlignment="1">
      <alignment horizontal="center" vertical="top"/>
    </xf>
    <xf numFmtId="4" fontId="9" fillId="4" borderId="11" xfId="0" applyNumberFormat="1" applyFont="1" applyFill="1" applyBorder="1" applyAlignment="1">
      <alignment horizontal="right" vertical="center"/>
    </xf>
    <xf numFmtId="49" fontId="5" fillId="0" borderId="11" xfId="0" applyNumberFormat="1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top" wrapText="1" shrinkToFit="1"/>
    </xf>
    <xf numFmtId="3" fontId="5" fillId="0" borderId="11" xfId="0" applyNumberFormat="1" applyFont="1" applyFill="1" applyBorder="1" applyAlignment="1">
      <alignment vertical="top" wrapText="1"/>
    </xf>
    <xf numFmtId="3" fontId="5" fillId="0" borderId="12" xfId="0" applyNumberFormat="1" applyFont="1" applyFill="1" applyBorder="1" applyAlignment="1">
      <alignment vertical="top" wrapText="1"/>
    </xf>
    <xf numFmtId="4" fontId="5" fillId="0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vertical="top" wrapText="1"/>
    </xf>
    <xf numFmtId="3" fontId="5" fillId="0" borderId="11" xfId="0" applyNumberFormat="1" applyFont="1" applyFill="1" applyBorder="1" applyAlignment="1">
      <alignment horizontal="right" vertical="top" wrapText="1"/>
    </xf>
    <xf numFmtId="3" fontId="5" fillId="0" borderId="12" xfId="0" applyNumberFormat="1" applyFont="1" applyFill="1" applyBorder="1" applyAlignment="1">
      <alignment horizontal="right" vertical="top" wrapText="1"/>
    </xf>
    <xf numFmtId="3" fontId="5" fillId="0" borderId="11" xfId="0" applyNumberFormat="1" applyFont="1" applyFill="1" applyBorder="1" applyAlignment="1">
      <alignment vertical="top"/>
    </xf>
    <xf numFmtId="3" fontId="5" fillId="0" borderId="12" xfId="0" applyNumberFormat="1" applyFont="1" applyFill="1" applyBorder="1" applyAlignment="1">
      <alignment vertical="top"/>
    </xf>
    <xf numFmtId="4" fontId="5" fillId="0" borderId="11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justify" vertical="top" wrapText="1"/>
    </xf>
    <xf numFmtId="49" fontId="41" fillId="0" borderId="10" xfId="0" applyNumberFormat="1" applyFont="1" applyFill="1" applyBorder="1" applyAlignment="1">
      <alignment horizontal="center" vertical="top"/>
    </xf>
    <xf numFmtId="0" fontId="41" fillId="0" borderId="11" xfId="0" applyNumberFormat="1" applyFont="1" applyBorder="1" applyAlignment="1">
      <alignment vertical="top" wrapText="1"/>
    </xf>
    <xf numFmtId="3" fontId="41" fillId="0" borderId="10" xfId="0" applyNumberFormat="1" applyFont="1" applyFill="1" applyBorder="1" applyAlignment="1">
      <alignment horizontal="right" vertical="top"/>
    </xf>
    <xf numFmtId="3" fontId="41" fillId="0" borderId="18" xfId="0" applyNumberFormat="1" applyFont="1" applyFill="1" applyBorder="1" applyAlignment="1">
      <alignment horizontal="right" vertical="top"/>
    </xf>
    <xf numFmtId="4" fontId="41" fillId="0" borderId="11" xfId="0" applyNumberFormat="1" applyFont="1" applyFill="1" applyBorder="1" applyAlignment="1">
      <alignment horizontal="right" vertical="center"/>
    </xf>
    <xf numFmtId="49" fontId="5" fillId="0" borderId="11" xfId="0" applyNumberFormat="1" applyFont="1" applyBorder="1" applyAlignment="1">
      <alignment horizontal="center" vertical="top"/>
    </xf>
    <xf numFmtId="0" fontId="5" fillId="0" borderId="11" xfId="0" applyNumberFormat="1" applyFont="1" applyBorder="1" applyAlignment="1">
      <alignment vertical="top" wrapText="1"/>
    </xf>
    <xf numFmtId="3" fontId="5" fillId="0" borderId="11" xfId="0" applyNumberFormat="1" applyFont="1" applyFill="1" applyBorder="1" applyAlignment="1">
      <alignment horizontal="right" vertical="top"/>
    </xf>
    <xf numFmtId="3" fontId="5" fillId="0" borderId="12" xfId="0" applyNumberFormat="1" applyFont="1" applyFill="1" applyBorder="1" applyAlignment="1">
      <alignment horizontal="right" vertical="top"/>
    </xf>
    <xf numFmtId="49" fontId="5" fillId="0" borderId="10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horizontal="right" vertical="top"/>
    </xf>
    <xf numFmtId="3" fontId="5" fillId="0" borderId="18" xfId="0" applyNumberFormat="1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center" vertical="top"/>
    </xf>
    <xf numFmtId="0" fontId="5" fillId="0" borderId="10" xfId="0" applyNumberFormat="1" applyFont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4" fontId="5" fillId="24" borderId="11" xfId="0" applyNumberFormat="1" applyFont="1" applyFill="1" applyBorder="1" applyAlignment="1">
      <alignment vertical="center" wrapText="1"/>
    </xf>
    <xf numFmtId="0" fontId="5" fillId="24" borderId="11" xfId="83" applyFont="1" applyFill="1" applyBorder="1" applyAlignment="1">
      <alignment vertical="top" wrapText="1"/>
      <protection/>
    </xf>
    <xf numFmtId="0" fontId="5" fillId="24" borderId="12" xfId="83" applyFont="1" applyFill="1" applyBorder="1" applyAlignment="1">
      <alignment vertical="top" wrapText="1"/>
      <protection/>
    </xf>
    <xf numFmtId="0" fontId="5" fillId="0" borderId="11" xfId="0" applyFont="1" applyFill="1" applyBorder="1" applyAlignment="1">
      <alignment wrapText="1"/>
    </xf>
    <xf numFmtId="0" fontId="9" fillId="4" borderId="11" xfId="0" applyFont="1" applyFill="1" applyBorder="1" applyAlignment="1">
      <alignment horizontal="left" vertical="top"/>
    </xf>
    <xf numFmtId="4" fontId="9" fillId="4" borderId="11" xfId="0" applyNumberFormat="1" applyFont="1" applyFill="1" applyBorder="1" applyAlignment="1">
      <alignment horizontal="center" vertical="top"/>
    </xf>
    <xf numFmtId="4" fontId="9" fillId="4" borderId="12" xfId="0" applyNumberFormat="1" applyFont="1" applyFill="1" applyBorder="1" applyAlignment="1">
      <alignment horizontal="center" vertical="top"/>
    </xf>
    <xf numFmtId="2" fontId="5" fillId="0" borderId="0" xfId="0" applyNumberFormat="1" applyFont="1" applyFill="1" applyAlignment="1">
      <alignment/>
    </xf>
    <xf numFmtId="0" fontId="9" fillId="0" borderId="0" xfId="0" applyFont="1" applyFill="1" applyAlignment="1">
      <alignment horizontal="center"/>
    </xf>
    <xf numFmtId="2" fontId="5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3" fontId="5" fillId="0" borderId="0" xfId="0" applyNumberFormat="1" applyFont="1" applyFill="1" applyAlignment="1">
      <alignment vertical="top"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0" fontId="42" fillId="0" borderId="0" xfId="0" applyFont="1" applyAlignment="1">
      <alignment horizontal="right"/>
    </xf>
    <xf numFmtId="4" fontId="5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4" fontId="42" fillId="0" borderId="0" xfId="0" applyNumberFormat="1" applyFont="1" applyFill="1" applyAlignment="1">
      <alignment/>
    </xf>
    <xf numFmtId="2" fontId="42" fillId="0" borderId="0" xfId="0" applyNumberFormat="1" applyFont="1" applyFill="1" applyAlignment="1">
      <alignment/>
    </xf>
    <xf numFmtId="4" fontId="9" fillId="27" borderId="16" xfId="0" applyNumberFormat="1" applyFont="1" applyFill="1" applyBorder="1" applyAlignment="1">
      <alignment vertical="top" wrapText="1"/>
    </xf>
    <xf numFmtId="4" fontId="9" fillId="4" borderId="12" xfId="0" applyNumberFormat="1" applyFont="1" applyFill="1" applyBorder="1" applyAlignment="1">
      <alignment vertical="top" wrapText="1"/>
    </xf>
    <xf numFmtId="4" fontId="5" fillId="26" borderId="10" xfId="0" applyNumberFormat="1" applyFont="1" applyFill="1" applyBorder="1" applyAlignment="1">
      <alignment vertical="top" wrapText="1"/>
    </xf>
    <xf numFmtId="4" fontId="9" fillId="28" borderId="16" xfId="0" applyNumberFormat="1" applyFont="1" applyFill="1" applyBorder="1" applyAlignment="1">
      <alignment horizontal="right" vertical="top" wrapText="1"/>
    </xf>
    <xf numFmtId="4" fontId="49" fillId="0" borderId="11" xfId="0" applyNumberFormat="1" applyFont="1" applyBorder="1" applyAlignment="1">
      <alignment horizontal="center"/>
    </xf>
    <xf numFmtId="4" fontId="5" fillId="29" borderId="11" xfId="0" applyNumberFormat="1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82" applyFont="1" applyBorder="1" applyAlignment="1">
      <alignment horizontal="right"/>
      <protection/>
    </xf>
    <xf numFmtId="0" fontId="19" fillId="0" borderId="12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5" fillId="0" borderId="0" xfId="82" applyFont="1" applyFill="1" applyBorder="1" applyAlignment="1">
      <alignment horizontal="right"/>
      <protection/>
    </xf>
    <xf numFmtId="0" fontId="5" fillId="27" borderId="26" xfId="0" applyFont="1" applyFill="1" applyBorder="1" applyAlignment="1">
      <alignment horizontal="center" vertical="top" wrapText="1"/>
    </xf>
    <xf numFmtId="0" fontId="5" fillId="27" borderId="0" xfId="0" applyFont="1" applyFill="1" applyBorder="1" applyAlignment="1">
      <alignment horizontal="center" vertical="top" wrapText="1"/>
    </xf>
    <xf numFmtId="0" fontId="5" fillId="27" borderId="20" xfId="0" applyFont="1" applyFill="1" applyBorder="1" applyAlignment="1">
      <alignment horizontal="center" vertical="top" wrapText="1"/>
    </xf>
    <xf numFmtId="0" fontId="5" fillId="24" borderId="18" xfId="0" applyFont="1" applyFill="1" applyBorder="1" applyAlignment="1">
      <alignment horizontal="center" vertical="top" wrapText="1"/>
    </xf>
    <xf numFmtId="0" fontId="5" fillId="24" borderId="27" xfId="0" applyFont="1" applyFill="1" applyBorder="1" applyAlignment="1">
      <alignment horizontal="center" vertical="top" wrapText="1"/>
    </xf>
    <xf numFmtId="0" fontId="5" fillId="24" borderId="28" xfId="0" applyFont="1" applyFill="1" applyBorder="1" applyAlignment="1">
      <alignment horizontal="center" vertical="top" wrapText="1"/>
    </xf>
    <xf numFmtId="0" fontId="9" fillId="27" borderId="11" xfId="51" applyFont="1" applyFill="1" applyBorder="1" applyAlignment="1">
      <alignment horizontal="center" vertical="center" wrapText="1"/>
      <protection/>
    </xf>
    <xf numFmtId="0" fontId="5" fillId="15" borderId="16" xfId="51" applyFont="1" applyFill="1" applyBorder="1" applyAlignment="1">
      <alignment horizontal="center" vertical="center" wrapText="1"/>
      <protection/>
    </xf>
    <xf numFmtId="0" fontId="9" fillId="4" borderId="13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0" xfId="51" applyFont="1" applyFill="1" applyBorder="1" applyAlignment="1">
      <alignment horizontal="center" vertical="center" wrapText="1"/>
      <protection/>
    </xf>
    <xf numFmtId="0" fontId="11" fillId="27" borderId="12" xfId="0" applyFont="1" applyFill="1" applyBorder="1" applyAlignment="1">
      <alignment horizontal="center"/>
    </xf>
    <xf numFmtId="0" fontId="11" fillId="27" borderId="13" xfId="0" applyFont="1" applyFill="1" applyBorder="1" applyAlignment="1">
      <alignment horizontal="center"/>
    </xf>
    <xf numFmtId="0" fontId="11" fillId="27" borderId="14" xfId="0" applyFont="1" applyFill="1" applyBorder="1" applyAlignment="1">
      <alignment horizontal="center"/>
    </xf>
    <xf numFmtId="0" fontId="9" fillId="4" borderId="13" xfId="51" applyFont="1" applyFill="1" applyBorder="1" applyAlignment="1">
      <alignment vertical="center" wrapText="1"/>
      <protection/>
    </xf>
    <xf numFmtId="0" fontId="9" fillId="27" borderId="12" xfId="51" applyFont="1" applyFill="1" applyBorder="1" applyAlignment="1">
      <alignment horizontal="left" vertical="center" wrapText="1"/>
      <protection/>
    </xf>
    <xf numFmtId="0" fontId="9" fillId="27" borderId="14" xfId="51" applyFont="1" applyFill="1" applyBorder="1" applyAlignment="1">
      <alignment horizontal="left" vertical="center" wrapText="1"/>
      <protection/>
    </xf>
    <xf numFmtId="0" fontId="5" fillId="24" borderId="12" xfId="0" applyFont="1" applyFill="1" applyBorder="1" applyAlignment="1">
      <alignment horizontal="center" vertical="top" wrapText="1"/>
    </xf>
    <xf numFmtId="0" fontId="5" fillId="24" borderId="13" xfId="0" applyFont="1" applyFill="1" applyBorder="1" applyAlignment="1">
      <alignment horizontal="center" vertical="top" wrapText="1"/>
    </xf>
    <xf numFmtId="0" fontId="5" fillId="24" borderId="14" xfId="0" applyFont="1" applyFill="1" applyBorder="1" applyAlignment="1">
      <alignment horizontal="center" vertical="top" wrapText="1"/>
    </xf>
    <xf numFmtId="0" fontId="9" fillId="28" borderId="16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/>
    </xf>
    <xf numFmtId="0" fontId="19" fillId="24" borderId="0" xfId="0" applyFont="1" applyFill="1" applyAlignment="1">
      <alignment horizontal="left" wrapText="1"/>
    </xf>
    <xf numFmtId="0" fontId="19" fillId="24" borderId="0" xfId="0" applyFont="1" applyFill="1" applyAlignment="1">
      <alignment horizontal="left"/>
    </xf>
    <xf numFmtId="0" fontId="9" fillId="27" borderId="13" xfId="0" applyFont="1" applyFill="1" applyBorder="1" applyAlignment="1">
      <alignment horizontal="left" vertical="top" wrapText="1"/>
    </xf>
    <xf numFmtId="0" fontId="9" fillId="27" borderId="16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center" wrapText="1"/>
    </xf>
    <xf numFmtId="0" fontId="5" fillId="26" borderId="11" xfId="0" applyFont="1" applyFill="1" applyBorder="1" applyAlignment="1">
      <alignment horizontal="center" vertical="top" wrapText="1"/>
    </xf>
    <xf numFmtId="0" fontId="9" fillId="0" borderId="11" xfId="51" applyFont="1" applyFill="1" applyBorder="1" applyAlignment="1">
      <alignment horizontal="center" vertical="center" wrapText="1"/>
      <protection/>
    </xf>
    <xf numFmtId="0" fontId="5" fillId="26" borderId="12" xfId="0" applyFont="1" applyFill="1" applyBorder="1" applyAlignment="1">
      <alignment horizontal="left" vertical="top" wrapText="1"/>
    </xf>
    <xf numFmtId="0" fontId="5" fillId="26" borderId="14" xfId="0" applyFont="1" applyFill="1" applyBorder="1" applyAlignment="1">
      <alignment horizontal="left" vertical="top" wrapText="1"/>
    </xf>
    <xf numFmtId="0" fontId="5" fillId="26" borderId="10" xfId="0" applyFont="1" applyFill="1" applyBorder="1" applyAlignment="1">
      <alignment horizontal="center" vertical="top" wrapText="1"/>
    </xf>
    <xf numFmtId="0" fontId="9" fillId="4" borderId="13" xfId="0" applyFont="1" applyFill="1" applyBorder="1" applyAlignment="1">
      <alignment horizontal="center" vertical="top" wrapText="1"/>
    </xf>
    <xf numFmtId="0" fontId="9" fillId="4" borderId="14" xfId="0" applyFont="1" applyFill="1" applyBorder="1" applyAlignment="1">
      <alignment horizontal="center" vertical="top" wrapText="1"/>
    </xf>
    <xf numFmtId="0" fontId="7" fillId="24" borderId="12" xfId="51" applyFont="1" applyFill="1" applyBorder="1" applyAlignment="1">
      <alignment horizontal="center" vertical="center" wrapText="1"/>
      <protection/>
    </xf>
    <xf numFmtId="0" fontId="7" fillId="24" borderId="13" xfId="51" applyFont="1" applyFill="1" applyBorder="1" applyAlignment="1">
      <alignment horizontal="center" vertical="center" wrapText="1"/>
      <protection/>
    </xf>
    <xf numFmtId="0" fontId="7" fillId="24" borderId="14" xfId="51" applyFont="1" applyFill="1" applyBorder="1" applyAlignment="1">
      <alignment horizontal="center" vertical="center" wrapText="1"/>
      <protection/>
    </xf>
    <xf numFmtId="0" fontId="5" fillId="27" borderId="0" xfId="51" applyFont="1" applyFill="1" applyBorder="1" applyAlignment="1">
      <alignment horizontal="center" vertical="center" wrapText="1"/>
      <protection/>
    </xf>
    <xf numFmtId="0" fontId="9" fillId="28" borderId="12" xfId="51" applyFont="1" applyFill="1" applyBorder="1" applyAlignment="1">
      <alignment horizontal="left" vertical="center" wrapText="1"/>
      <protection/>
    </xf>
    <xf numFmtId="0" fontId="9" fillId="28" borderId="14" xfId="51" applyFont="1" applyFill="1" applyBorder="1" applyAlignment="1">
      <alignment horizontal="left" vertical="center" wrapText="1"/>
      <protection/>
    </xf>
    <xf numFmtId="0" fontId="9" fillId="27" borderId="11" xfId="0" applyFont="1" applyFill="1" applyBorder="1" applyAlignment="1">
      <alignment horizontal="center" vertical="top" wrapText="1"/>
    </xf>
    <xf numFmtId="49" fontId="20" fillId="0" borderId="0" xfId="82" applyNumberFormat="1" applyFont="1" applyAlignment="1">
      <alignment horizontal="center"/>
      <protection/>
    </xf>
    <xf numFmtId="0" fontId="5" fillId="0" borderId="0" xfId="82" applyFont="1" applyBorder="1" applyAlignment="1">
      <alignment horizontal="center"/>
      <protection/>
    </xf>
    <xf numFmtId="0" fontId="5" fillId="0" borderId="18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6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/>
    </xf>
    <xf numFmtId="0" fontId="9" fillId="24" borderId="0" xfId="0" applyFont="1" applyFill="1" applyAlignment="1">
      <alignment horizontal="center" wrapText="1"/>
    </xf>
  </cellXfs>
  <cellStyles count="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2" xfId="74"/>
    <cellStyle name="Звичайний 3" xfId="75"/>
    <cellStyle name="Итог" xfId="76"/>
    <cellStyle name="Контрольная ячейка" xfId="77"/>
    <cellStyle name="Название" xfId="78"/>
    <cellStyle name="Нейтральный" xfId="79"/>
    <cellStyle name="Обчислення" xfId="80"/>
    <cellStyle name="Обычный 3" xfId="81"/>
    <cellStyle name="Обычный_dodатки_2015_вересень" xfId="82"/>
    <cellStyle name="Обычный_дод_ріш_бт2017" xfId="83"/>
    <cellStyle name="Followed Hyperlink" xfId="84"/>
    <cellStyle name="Підсумок" xfId="85"/>
    <cellStyle name="Плохой" xfId="86"/>
    <cellStyle name="Поганий" xfId="87"/>
    <cellStyle name="Пояснение" xfId="88"/>
    <cellStyle name="Примечание" xfId="89"/>
    <cellStyle name="Примітка" xfId="90"/>
    <cellStyle name="Percent" xfId="91"/>
    <cellStyle name="Результат" xfId="92"/>
    <cellStyle name="Связанная ячейка" xfId="93"/>
    <cellStyle name="Стиль 1" xfId="94"/>
    <cellStyle name="Текст пояснення" xfId="95"/>
    <cellStyle name="Текст предупреждения" xfId="96"/>
    <cellStyle name="Comma" xfId="97"/>
    <cellStyle name="Comma [0]" xfId="98"/>
    <cellStyle name="Финансовый 2" xfId="99"/>
    <cellStyle name="Хороший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O53"/>
  <sheetViews>
    <sheetView view="pageBreakPreview" zoomScale="65" zoomScaleNormal="75" zoomScaleSheetLayoutView="65" zoomScalePageLayoutView="0" workbookViewId="0" topLeftCell="A1">
      <selection activeCell="E5" sqref="E5"/>
    </sheetView>
  </sheetViews>
  <sheetFormatPr defaultColWidth="9.00390625" defaultRowHeight="12.75"/>
  <cols>
    <col min="1" max="1" width="10.375" style="48" customWidth="1"/>
    <col min="2" max="2" width="86.00390625" style="48" customWidth="1"/>
    <col min="3" max="3" width="21.00390625" style="48" customWidth="1"/>
    <col min="4" max="4" width="25.00390625" style="48" customWidth="1"/>
    <col min="5" max="5" width="21.75390625" style="48" customWidth="1"/>
    <col min="6" max="6" width="21.25390625" style="48" customWidth="1"/>
    <col min="7" max="7" width="0.37109375" style="48" hidden="1" customWidth="1"/>
    <col min="8" max="8" width="30.375" style="48" hidden="1" customWidth="1"/>
    <col min="9" max="9" width="15.75390625" style="48" hidden="1" customWidth="1"/>
    <col min="10" max="10" width="15.00390625" style="48" hidden="1" customWidth="1"/>
    <col min="11" max="12" width="0" style="48" hidden="1" customWidth="1"/>
    <col min="13" max="13" width="12.75390625" style="48" bestFit="1" customWidth="1"/>
    <col min="14" max="16384" width="9.125" style="48" customWidth="1"/>
  </cols>
  <sheetData>
    <row r="1" spans="1:5" ht="18.75">
      <c r="A1" s="3"/>
      <c r="B1" s="9"/>
      <c r="C1" s="9"/>
      <c r="E1" s="9" t="s">
        <v>57</v>
      </c>
    </row>
    <row r="2" spans="2:5" ht="18.75">
      <c r="B2" s="49"/>
      <c r="C2" s="49"/>
      <c r="E2" s="9" t="s">
        <v>156</v>
      </c>
    </row>
    <row r="3" spans="2:6" ht="59.25" customHeight="1">
      <c r="B3" s="49"/>
      <c r="C3" s="49"/>
      <c r="E3" s="234" t="s">
        <v>142</v>
      </c>
      <c r="F3" s="234"/>
    </row>
    <row r="4" spans="1:8" ht="18.75">
      <c r="A4" s="3"/>
      <c r="B4" s="9"/>
      <c r="C4" s="9"/>
      <c r="E4" s="42" t="s">
        <v>157</v>
      </c>
      <c r="F4" s="50"/>
      <c r="G4" s="9"/>
      <c r="H4" s="9"/>
    </row>
    <row r="5" spans="1:5" ht="9" customHeight="1">
      <c r="A5" s="3"/>
      <c r="B5" s="8"/>
      <c r="C5" s="8"/>
      <c r="D5" s="3"/>
      <c r="E5" s="51"/>
    </row>
    <row r="6" spans="1:7" ht="20.25" customHeight="1">
      <c r="A6" s="238" t="s">
        <v>143</v>
      </c>
      <c r="B6" s="238"/>
      <c r="C6" s="238"/>
      <c r="D6" s="238"/>
      <c r="E6" s="238"/>
      <c r="F6" s="238"/>
      <c r="G6" s="238"/>
    </row>
    <row r="7" spans="1:7" ht="18" customHeight="1">
      <c r="A7" s="30"/>
      <c r="B7" s="31" t="s">
        <v>40</v>
      </c>
      <c r="C7" s="30"/>
      <c r="D7" s="30"/>
      <c r="E7" s="30"/>
      <c r="F7" s="30"/>
      <c r="G7" s="30"/>
    </row>
    <row r="8" spans="1:7" ht="15" customHeight="1">
      <c r="A8" s="30"/>
      <c r="B8" s="32" t="s">
        <v>1</v>
      </c>
      <c r="C8" s="30"/>
      <c r="D8" s="30"/>
      <c r="E8" s="30"/>
      <c r="F8" s="30"/>
      <c r="G8" s="30"/>
    </row>
    <row r="9" spans="1:6" ht="11.25" customHeight="1">
      <c r="A9" s="52"/>
      <c r="B9" s="52"/>
      <c r="C9" s="52"/>
      <c r="F9" s="17" t="s">
        <v>24</v>
      </c>
    </row>
    <row r="10" spans="1:8" ht="21.75" customHeight="1">
      <c r="A10" s="239" t="s">
        <v>54</v>
      </c>
      <c r="B10" s="239" t="s">
        <v>26</v>
      </c>
      <c r="C10" s="243" t="s">
        <v>25</v>
      </c>
      <c r="D10" s="241" t="s">
        <v>49</v>
      </c>
      <c r="E10" s="236" t="s">
        <v>50</v>
      </c>
      <c r="F10" s="237"/>
      <c r="H10" s="53"/>
    </row>
    <row r="11" spans="1:8" ht="37.5" customHeight="1">
      <c r="A11" s="240"/>
      <c r="B11" s="240"/>
      <c r="C11" s="244"/>
      <c r="D11" s="242"/>
      <c r="E11" s="47" t="s">
        <v>27</v>
      </c>
      <c r="F11" s="15" t="s">
        <v>33</v>
      </c>
      <c r="H11" s="21"/>
    </row>
    <row r="12" spans="1:8" ht="23.25">
      <c r="A12" s="23">
        <v>1</v>
      </c>
      <c r="B12" s="23">
        <v>2</v>
      </c>
      <c r="C12" s="23">
        <v>3</v>
      </c>
      <c r="D12" s="23">
        <v>4</v>
      </c>
      <c r="E12" s="24">
        <v>5</v>
      </c>
      <c r="F12" s="24">
        <v>6</v>
      </c>
      <c r="H12" s="21"/>
    </row>
    <row r="13" spans="1:8" ht="23.25">
      <c r="A13" s="16" t="s">
        <v>28</v>
      </c>
      <c r="B13" s="25"/>
      <c r="C13" s="25"/>
      <c r="D13" s="25"/>
      <c r="E13" s="26"/>
      <c r="F13" s="27"/>
      <c r="H13" s="21"/>
    </row>
    <row r="14" spans="1:13" ht="22.5">
      <c r="A14" s="54">
        <v>200000</v>
      </c>
      <c r="B14" s="55" t="s">
        <v>61</v>
      </c>
      <c r="C14" s="79">
        <f>C22+C19+C15</f>
        <v>1477000.0000000002</v>
      </c>
      <c r="D14" s="79">
        <f>D22+D19+D15</f>
        <v>1277000</v>
      </c>
      <c r="E14" s="79">
        <f>E22+E19+E15</f>
        <v>200000</v>
      </c>
      <c r="F14" s="79">
        <f>F22+F19+F15</f>
        <v>200000</v>
      </c>
      <c r="H14" s="20"/>
      <c r="M14" s="48" t="s">
        <v>144</v>
      </c>
    </row>
    <row r="15" spans="1:8" ht="22.5" hidden="1">
      <c r="A15" s="54">
        <v>203000</v>
      </c>
      <c r="B15" s="56" t="s">
        <v>10</v>
      </c>
      <c r="C15" s="79">
        <f>C16</f>
        <v>0</v>
      </c>
      <c r="D15" s="79">
        <f>D16</f>
        <v>0</v>
      </c>
      <c r="E15" s="79">
        <f>E16</f>
        <v>0</v>
      </c>
      <c r="F15" s="79">
        <f>F16</f>
        <v>0</v>
      </c>
      <c r="H15" s="20"/>
    </row>
    <row r="16" spans="1:6" ht="35.25" hidden="1">
      <c r="A16" s="57" t="s">
        <v>11</v>
      </c>
      <c r="B16" s="56" t="s">
        <v>12</v>
      </c>
      <c r="C16" s="80">
        <f>SUM(C17:C18)</f>
        <v>0</v>
      </c>
      <c r="D16" s="81">
        <f>SUM(D17:D18)</f>
        <v>0</v>
      </c>
      <c r="E16" s="81">
        <f>SUM(E17:E18)</f>
        <v>0</v>
      </c>
      <c r="F16" s="82">
        <f>SUM(F17:F18)</f>
        <v>0</v>
      </c>
    </row>
    <row r="17" spans="1:8" ht="23.25" hidden="1">
      <c r="A17" s="37" t="s">
        <v>13</v>
      </c>
      <c r="B17" s="38" t="s">
        <v>14</v>
      </c>
      <c r="C17" s="83">
        <f>D17</f>
        <v>0</v>
      </c>
      <c r="D17" s="83"/>
      <c r="E17" s="83"/>
      <c r="F17" s="83"/>
      <c r="H17" s="21"/>
    </row>
    <row r="18" spans="1:8" ht="23.25" hidden="1">
      <c r="A18" s="37" t="s">
        <v>15</v>
      </c>
      <c r="B18" s="38" t="s">
        <v>16</v>
      </c>
      <c r="C18" s="83">
        <f>D18</f>
        <v>0</v>
      </c>
      <c r="D18" s="83"/>
      <c r="E18" s="83"/>
      <c r="F18" s="83"/>
      <c r="H18" s="21"/>
    </row>
    <row r="19" spans="1:8" ht="39" hidden="1">
      <c r="A19" s="57">
        <v>206000</v>
      </c>
      <c r="B19" s="56" t="s">
        <v>58</v>
      </c>
      <c r="C19" s="81">
        <f>SUM(C20:C21)</f>
        <v>0</v>
      </c>
      <c r="D19" s="81">
        <f>SUM(D20:D21)</f>
        <v>0</v>
      </c>
      <c r="E19" s="81">
        <f>SUM(E20:E21)</f>
        <v>0</v>
      </c>
      <c r="F19" s="81">
        <f>SUM(F20:F21)</f>
        <v>0</v>
      </c>
      <c r="H19" s="20"/>
    </row>
    <row r="20" spans="1:8" ht="22.5" hidden="1">
      <c r="A20" s="58">
        <v>206110</v>
      </c>
      <c r="B20" s="59" t="s">
        <v>59</v>
      </c>
      <c r="C20" s="84">
        <f>D20+E20</f>
        <v>0</v>
      </c>
      <c r="D20" s="84"/>
      <c r="E20" s="84"/>
      <c r="F20" s="85"/>
      <c r="H20" s="22"/>
    </row>
    <row r="21" spans="1:8" ht="18.75" hidden="1">
      <c r="A21" s="58">
        <v>206210</v>
      </c>
      <c r="B21" s="59" t="s">
        <v>2</v>
      </c>
      <c r="C21" s="84">
        <f>D21+E21</f>
        <v>0</v>
      </c>
      <c r="D21" s="84"/>
      <c r="E21" s="84"/>
      <c r="F21" s="85"/>
      <c r="H21" s="60"/>
    </row>
    <row r="22" spans="1:13" ht="19.5">
      <c r="A22" s="57">
        <v>208000</v>
      </c>
      <c r="B22" s="56" t="s">
        <v>48</v>
      </c>
      <c r="C22" s="80">
        <f>C23-C24+C25</f>
        <v>1477000.0000000002</v>
      </c>
      <c r="D22" s="81">
        <f>+D23-D24+D25</f>
        <v>1277000</v>
      </c>
      <c r="E22" s="81">
        <f>+E23-E24+E25</f>
        <v>200000</v>
      </c>
      <c r="F22" s="82">
        <f>+F23-F24+F25</f>
        <v>200000</v>
      </c>
      <c r="M22" s="68">
        <v>200000</v>
      </c>
    </row>
    <row r="23" spans="1:10" ht="18.75">
      <c r="A23" s="58">
        <v>208100</v>
      </c>
      <c r="B23" s="59" t="s">
        <v>5</v>
      </c>
      <c r="C23" s="84">
        <f>D23+E23</f>
        <v>2706250.22</v>
      </c>
      <c r="D23" s="84">
        <v>2417102.02</v>
      </c>
      <c r="E23" s="84">
        <v>289148.2</v>
      </c>
      <c r="F23" s="85">
        <v>11895.22</v>
      </c>
      <c r="H23" s="61">
        <f>D23-D24</f>
        <v>1477000</v>
      </c>
      <c r="I23" s="61">
        <f>E23-E24</f>
        <v>0</v>
      </c>
      <c r="J23" s="61">
        <f>F23-F24</f>
        <v>0</v>
      </c>
    </row>
    <row r="24" spans="1:13" ht="18.75">
      <c r="A24" s="58">
        <v>208200</v>
      </c>
      <c r="B24" s="59" t="s">
        <v>6</v>
      </c>
      <c r="C24" s="84">
        <f aca="true" t="shared" si="0" ref="C24:C36">D24+E24</f>
        <v>1229250.22</v>
      </c>
      <c r="D24" s="232">
        <f>+D23-1477000</f>
        <v>940102.02</v>
      </c>
      <c r="E24" s="233">
        <v>289148.2</v>
      </c>
      <c r="F24" s="85">
        <f>+F23-0</f>
        <v>11895.22</v>
      </c>
      <c r="G24" s="13">
        <f aca="true" t="shared" si="1" ref="G24:L24">+G23-2790300</f>
        <v>-2790300</v>
      </c>
      <c r="H24" s="13">
        <f t="shared" si="1"/>
        <v>-1313300</v>
      </c>
      <c r="I24" s="13">
        <f t="shared" si="1"/>
        <v>-2790300</v>
      </c>
      <c r="J24" s="13">
        <f t="shared" si="1"/>
        <v>-2790300</v>
      </c>
      <c r="K24" s="13">
        <f t="shared" si="1"/>
        <v>-2790300</v>
      </c>
      <c r="L24" s="13">
        <f t="shared" si="1"/>
        <v>-2790300</v>
      </c>
      <c r="M24" s="61"/>
    </row>
    <row r="25" spans="1:8" ht="37.5">
      <c r="A25" s="58">
        <v>208400</v>
      </c>
      <c r="B25" s="59" t="s">
        <v>4</v>
      </c>
      <c r="C25" s="84">
        <f t="shared" si="0"/>
        <v>0</v>
      </c>
      <c r="D25" s="84">
        <v>-200000</v>
      </c>
      <c r="E25" s="84">
        <v>200000</v>
      </c>
      <c r="F25" s="84">
        <f>E25</f>
        <v>200000</v>
      </c>
      <c r="H25" s="61"/>
    </row>
    <row r="26" spans="1:9" ht="18.75">
      <c r="A26" s="58" t="s">
        <v>29</v>
      </c>
      <c r="B26" s="62" t="s">
        <v>31</v>
      </c>
      <c r="C26" s="80">
        <f t="shared" si="0"/>
        <v>1477000</v>
      </c>
      <c r="D26" s="80">
        <f>D14</f>
        <v>1277000</v>
      </c>
      <c r="E26" s="80">
        <f>E28</f>
        <v>200000</v>
      </c>
      <c r="F26" s="80">
        <f>F28</f>
        <v>200000</v>
      </c>
      <c r="I26" s="48">
        <f>76436354+26396400-180000-63560040</f>
        <v>39092714</v>
      </c>
    </row>
    <row r="27" spans="1:6" ht="18.75">
      <c r="A27" s="16" t="s">
        <v>30</v>
      </c>
      <c r="B27" s="25"/>
      <c r="C27" s="86"/>
      <c r="D27" s="86"/>
      <c r="E27" s="87"/>
      <c r="F27" s="88"/>
    </row>
    <row r="28" spans="1:6" ht="18.75">
      <c r="A28" s="12">
        <v>600000</v>
      </c>
      <c r="B28" s="11" t="s">
        <v>3</v>
      </c>
      <c r="C28" s="80">
        <f>D28+E28</f>
        <v>1477000</v>
      </c>
      <c r="D28" s="80">
        <f>+D32</f>
        <v>1277000</v>
      </c>
      <c r="E28" s="80">
        <f>+E32</f>
        <v>200000</v>
      </c>
      <c r="F28" s="80">
        <f>+F32</f>
        <v>200000</v>
      </c>
    </row>
    <row r="29" spans="1:6" ht="39" hidden="1">
      <c r="A29" s="57">
        <v>601000</v>
      </c>
      <c r="B29" s="56" t="s">
        <v>58</v>
      </c>
      <c r="C29" s="84">
        <f t="shared" si="0"/>
        <v>0</v>
      </c>
      <c r="D29" s="81">
        <f>D31+D30</f>
        <v>0</v>
      </c>
      <c r="E29" s="81">
        <f>E31+E30</f>
        <v>0</v>
      </c>
      <c r="F29" s="81">
        <f>F31+F30</f>
        <v>0</v>
      </c>
    </row>
    <row r="30" spans="1:6" ht="18.75" hidden="1">
      <c r="A30" s="58">
        <v>601110</v>
      </c>
      <c r="B30" s="59" t="s">
        <v>59</v>
      </c>
      <c r="C30" s="84">
        <f t="shared" si="0"/>
        <v>0</v>
      </c>
      <c r="D30" s="84">
        <f aca="true" t="shared" si="2" ref="D30:F31">D20</f>
        <v>0</v>
      </c>
      <c r="E30" s="84">
        <f t="shared" si="2"/>
        <v>0</v>
      </c>
      <c r="F30" s="84">
        <f t="shared" si="2"/>
        <v>0</v>
      </c>
    </row>
    <row r="31" spans="1:6" ht="18.75" hidden="1">
      <c r="A31" s="58">
        <v>601210</v>
      </c>
      <c r="B31" s="59" t="s">
        <v>2</v>
      </c>
      <c r="C31" s="84">
        <f t="shared" si="0"/>
        <v>0</v>
      </c>
      <c r="D31" s="84">
        <f t="shared" si="2"/>
        <v>0</v>
      </c>
      <c r="E31" s="84">
        <f t="shared" si="2"/>
        <v>0</v>
      </c>
      <c r="F31" s="84">
        <f t="shared" si="2"/>
        <v>0</v>
      </c>
    </row>
    <row r="32" spans="1:6" ht="19.5">
      <c r="A32" s="57">
        <v>602000</v>
      </c>
      <c r="B32" s="56" t="s">
        <v>120</v>
      </c>
      <c r="C32" s="80">
        <f t="shared" si="0"/>
        <v>1477000</v>
      </c>
      <c r="D32" s="81">
        <f>+D33-D34+D35</f>
        <v>1277000</v>
      </c>
      <c r="E32" s="81">
        <f>+E33-E34+E35</f>
        <v>200000</v>
      </c>
      <c r="F32" s="81">
        <f>+F33-F34+F35</f>
        <v>200000</v>
      </c>
    </row>
    <row r="33" spans="1:6" ht="18.75">
      <c r="A33" s="58">
        <v>602100</v>
      </c>
      <c r="B33" s="59" t="s">
        <v>5</v>
      </c>
      <c r="C33" s="84">
        <f t="shared" si="0"/>
        <v>2706250.22</v>
      </c>
      <c r="D33" s="84">
        <f aca="true" t="shared" si="3" ref="D33:F34">+D23</f>
        <v>2417102.02</v>
      </c>
      <c r="E33" s="84">
        <f t="shared" si="3"/>
        <v>289148.2</v>
      </c>
      <c r="F33" s="84">
        <f t="shared" si="3"/>
        <v>11895.22</v>
      </c>
    </row>
    <row r="34" spans="1:6" ht="18.75">
      <c r="A34" s="58">
        <v>602200</v>
      </c>
      <c r="B34" s="59" t="s">
        <v>6</v>
      </c>
      <c r="C34" s="84">
        <f t="shared" si="0"/>
        <v>1229250.22</v>
      </c>
      <c r="D34" s="84">
        <f t="shared" si="3"/>
        <v>940102.02</v>
      </c>
      <c r="E34" s="233">
        <f t="shared" si="3"/>
        <v>289148.2</v>
      </c>
      <c r="F34" s="84">
        <f t="shared" si="3"/>
        <v>11895.22</v>
      </c>
    </row>
    <row r="35" spans="1:6" ht="37.5" customHeight="1">
      <c r="A35" s="58">
        <v>602400</v>
      </c>
      <c r="B35" s="59" t="s">
        <v>4</v>
      </c>
      <c r="C35" s="84">
        <f t="shared" si="0"/>
        <v>0</v>
      </c>
      <c r="D35" s="84">
        <f>D25</f>
        <v>-200000</v>
      </c>
      <c r="E35" s="84">
        <f>E25</f>
        <v>200000</v>
      </c>
      <c r="F35" s="84">
        <f>F25</f>
        <v>200000</v>
      </c>
    </row>
    <row r="36" spans="1:6" ht="18.75">
      <c r="A36" s="58" t="s">
        <v>29</v>
      </c>
      <c r="B36" s="62" t="s">
        <v>31</v>
      </c>
      <c r="C36" s="80">
        <f t="shared" si="0"/>
        <v>1477000</v>
      </c>
      <c r="D36" s="80">
        <f>+D28</f>
        <v>1277000</v>
      </c>
      <c r="E36" s="80">
        <f>+E28</f>
        <v>200000</v>
      </c>
      <c r="F36" s="80">
        <f>+F28</f>
        <v>200000</v>
      </c>
    </row>
    <row r="37" spans="1:7" ht="16.5">
      <c r="A37" s="63"/>
      <c r="B37" s="64"/>
      <c r="D37" s="7"/>
      <c r="E37" s="7"/>
      <c r="F37" s="7"/>
      <c r="G37" s="7"/>
    </row>
    <row r="38" spans="1:15" ht="21.75" customHeight="1">
      <c r="A38" s="245" t="s">
        <v>44</v>
      </c>
      <c r="B38" s="245"/>
      <c r="C38" s="18"/>
      <c r="D38" s="65"/>
      <c r="E38" s="235" t="s">
        <v>45</v>
      </c>
      <c r="F38" s="235"/>
      <c r="G38" s="66"/>
      <c r="H38" s="5"/>
      <c r="I38" s="6"/>
      <c r="J38" s="6"/>
      <c r="K38" s="4"/>
      <c r="L38" s="6"/>
      <c r="M38" s="10"/>
      <c r="N38" s="2"/>
      <c r="O38" s="2"/>
    </row>
    <row r="39" ht="12.75" hidden="1"/>
    <row r="40" spans="3:6" ht="12.75" hidden="1">
      <c r="C40" s="67" t="b">
        <f>C36=C26</f>
        <v>1</v>
      </c>
      <c r="D40" s="67" t="b">
        <f>D36=D26</f>
        <v>1</v>
      </c>
      <c r="E40" s="67" t="b">
        <f>E36=E26</f>
        <v>1</v>
      </c>
      <c r="F40" s="67" t="b">
        <f>F36=F26</f>
        <v>1</v>
      </c>
    </row>
    <row r="41" spans="3:6" ht="12.75" hidden="1">
      <c r="C41" s="67" t="b">
        <f>C28=C14</f>
        <v>1</v>
      </c>
      <c r="D41" s="67" t="b">
        <f>D28=D14</f>
        <v>1</v>
      </c>
      <c r="E41" s="67" t="b">
        <f>E28=E14</f>
        <v>1</v>
      </c>
      <c r="F41" s="67" t="b">
        <f>F28=F14</f>
        <v>1</v>
      </c>
    </row>
    <row r="42" ht="12.75" hidden="1"/>
    <row r="43" ht="12.75" hidden="1"/>
    <row r="44" ht="12.75" hidden="1"/>
    <row r="45" ht="12.75" hidden="1"/>
    <row r="46" spans="3:7" ht="12.75" hidden="1">
      <c r="C46" s="61">
        <f>C23-C24</f>
        <v>1477000.0000000002</v>
      </c>
      <c r="D46" s="61">
        <f>D23-D24</f>
        <v>1477000</v>
      </c>
      <c r="E46" s="61">
        <f>E23-E24</f>
        <v>0</v>
      </c>
      <c r="F46" s="61">
        <f>F23-F24</f>
        <v>0</v>
      </c>
      <c r="G46" s="61">
        <f>G23-G24</f>
        <v>2790300</v>
      </c>
    </row>
    <row r="47" ht="12.75" hidden="1"/>
    <row r="48" ht="12.75" hidden="1"/>
    <row r="49" spans="2:6" ht="12.75" hidden="1">
      <c r="B49" s="48" t="s">
        <v>25</v>
      </c>
      <c r="C49" s="48">
        <v>451161103.63</v>
      </c>
      <c r="D49" s="48">
        <v>-79640349.59</v>
      </c>
      <c r="E49" s="48">
        <v>530801453.21999997</v>
      </c>
      <c r="F49" s="48">
        <v>292739236.22</v>
      </c>
    </row>
    <row r="50" spans="3:7" ht="12.75" hidden="1">
      <c r="C50" s="61">
        <f>C36-C49</f>
        <v>-449684103.63</v>
      </c>
      <c r="D50" s="61">
        <f>D36-D49</f>
        <v>80917349.59</v>
      </c>
      <c r="E50" s="61">
        <f>E36-E49</f>
        <v>-530601453.21999997</v>
      </c>
      <c r="F50" s="61">
        <f>F36-F49</f>
        <v>-292539236.22</v>
      </c>
      <c r="G50" s="61">
        <f>G36-G49</f>
        <v>0</v>
      </c>
    </row>
    <row r="51" ht="12.75" hidden="1"/>
    <row r="52" spans="2:6" ht="12.75" hidden="1">
      <c r="B52" s="48" t="s">
        <v>17</v>
      </c>
      <c r="C52" s="48">
        <v>0</v>
      </c>
      <c r="D52" s="48">
        <v>-219854879.81</v>
      </c>
      <c r="E52" s="48">
        <v>219854879.81</v>
      </c>
      <c r="F52" s="48">
        <v>219854879.81</v>
      </c>
    </row>
    <row r="53" spans="3:6" ht="12.75" hidden="1">
      <c r="C53" s="61">
        <f>C25-C52</f>
        <v>0</v>
      </c>
      <c r="D53" s="61">
        <f>D25-D52</f>
        <v>219654879.81</v>
      </c>
      <c r="E53" s="61">
        <f>E25-E52</f>
        <v>-219654879.81</v>
      </c>
      <c r="F53" s="61">
        <f>F25-F52</f>
        <v>-219654879.81</v>
      </c>
    </row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</sheetData>
  <sheetProtection/>
  <mergeCells count="9">
    <mergeCell ref="E3:F3"/>
    <mergeCell ref="E38:F38"/>
    <mergeCell ref="E10:F10"/>
    <mergeCell ref="A6:G6"/>
    <mergeCell ref="A10:A11"/>
    <mergeCell ref="B10:B11"/>
    <mergeCell ref="D10:D11"/>
    <mergeCell ref="C10:C11"/>
    <mergeCell ref="A38:B38"/>
  </mergeCells>
  <printOptions/>
  <pageMargins left="0.7874015748031497" right="0.3937007874015748" top="0.1968503937007874" bottom="0.15748031496062992" header="0.15748031496062992" footer="0.15748031496062992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BS39"/>
  <sheetViews>
    <sheetView tabSelected="1" view="pageBreakPreview" zoomScale="60" zoomScaleNormal="59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C5" sqref="C5:F5"/>
    </sheetView>
  </sheetViews>
  <sheetFormatPr defaultColWidth="9.00390625" defaultRowHeight="12.75"/>
  <cols>
    <col min="1" max="1" width="19.375" style="94" customWidth="1"/>
    <col min="2" max="2" width="19.125" style="94" customWidth="1"/>
    <col min="3" max="3" width="66.625" style="110" customWidth="1"/>
    <col min="4" max="4" width="20.125" style="28" customWidth="1"/>
    <col min="5" max="6" width="15.875" style="28" customWidth="1"/>
    <col min="7" max="7" width="14.875" style="28" customWidth="1"/>
    <col min="8" max="8" width="11.75390625" style="28" customWidth="1"/>
    <col min="9" max="9" width="15.00390625" style="95" hidden="1" customWidth="1"/>
    <col min="10" max="10" width="0" style="77" hidden="1" customWidth="1"/>
    <col min="11" max="11" width="19.25390625" style="44" hidden="1" customWidth="1"/>
    <col min="12" max="12" width="17.00390625" style="77" hidden="1" customWidth="1"/>
    <col min="13" max="15" width="0" style="77" hidden="1" customWidth="1"/>
    <col min="16" max="16" width="9.125" style="77" customWidth="1"/>
    <col min="17" max="17" width="13.375" style="77" customWidth="1"/>
    <col min="18" max="16384" width="9.125" style="77" customWidth="1"/>
  </cols>
  <sheetData>
    <row r="1" spans="3:8" ht="24" customHeight="1">
      <c r="C1" s="94"/>
      <c r="F1" s="268" t="s">
        <v>145</v>
      </c>
      <c r="G1" s="268"/>
      <c r="H1" s="268"/>
    </row>
    <row r="2" spans="3:8" ht="24" customHeight="1">
      <c r="C2" s="94"/>
      <c r="F2" s="268" t="s">
        <v>156</v>
      </c>
      <c r="G2" s="268"/>
      <c r="H2" s="268"/>
    </row>
    <row r="3" spans="3:8" ht="57" customHeight="1">
      <c r="C3" s="94"/>
      <c r="F3" s="269" t="s">
        <v>146</v>
      </c>
      <c r="G3" s="269"/>
      <c r="H3" s="269"/>
    </row>
    <row r="4" spans="3:8" ht="18.75">
      <c r="C4" s="94"/>
      <c r="F4" s="270" t="s">
        <v>157</v>
      </c>
      <c r="G4" s="270"/>
      <c r="H4" s="270"/>
    </row>
    <row r="5" spans="3:8" ht="18.75">
      <c r="C5" s="273" t="s">
        <v>147</v>
      </c>
      <c r="D5" s="273"/>
      <c r="E5" s="273"/>
      <c r="F5" s="273"/>
      <c r="G5" s="42"/>
      <c r="H5" s="76"/>
    </row>
    <row r="6" spans="1:8" ht="18.75">
      <c r="A6" s="31" t="s">
        <v>40</v>
      </c>
      <c r="B6" s="31"/>
      <c r="C6" s="96"/>
      <c r="D6" s="96"/>
      <c r="E6" s="96"/>
      <c r="F6" s="96"/>
      <c r="G6" s="42"/>
      <c r="H6" s="76"/>
    </row>
    <row r="7" spans="1:8" ht="18.75">
      <c r="A7" s="32" t="s">
        <v>1</v>
      </c>
      <c r="B7" s="32"/>
      <c r="C7" s="94"/>
      <c r="G7" s="42"/>
      <c r="H7" s="76"/>
    </row>
    <row r="8" spans="3:8" ht="18.75">
      <c r="C8" s="94"/>
      <c r="G8" s="42"/>
      <c r="H8" s="39" t="s">
        <v>24</v>
      </c>
    </row>
    <row r="9" spans="1:9" ht="37.5" customHeight="1">
      <c r="A9" s="281" t="s">
        <v>123</v>
      </c>
      <c r="B9" s="282"/>
      <c r="C9" s="282"/>
      <c r="D9" s="282"/>
      <c r="E9" s="282"/>
      <c r="F9" s="282"/>
      <c r="G9" s="282"/>
      <c r="H9" s="283"/>
      <c r="I9" s="97">
        <v>1</v>
      </c>
    </row>
    <row r="10" spans="1:9" ht="57.75" customHeight="1">
      <c r="A10" s="36" t="s">
        <v>125</v>
      </c>
      <c r="B10" s="274" t="s">
        <v>124</v>
      </c>
      <c r="C10" s="274"/>
      <c r="D10" s="36" t="s">
        <v>25</v>
      </c>
      <c r="E10" s="275"/>
      <c r="F10" s="275"/>
      <c r="G10" s="275"/>
      <c r="H10" s="275"/>
      <c r="I10" s="97"/>
    </row>
    <row r="11" spans="1:9" ht="25.5" customHeight="1">
      <c r="A11" s="36">
        <v>1</v>
      </c>
      <c r="B11" s="264">
        <v>2</v>
      </c>
      <c r="C11" s="266"/>
      <c r="D11" s="102">
        <v>3</v>
      </c>
      <c r="E11" s="257">
        <v>4</v>
      </c>
      <c r="F11" s="257"/>
      <c r="G11" s="257"/>
      <c r="H11" s="257"/>
      <c r="I11" s="97"/>
    </row>
    <row r="12" spans="1:9" ht="32.25" customHeight="1">
      <c r="A12" s="98"/>
      <c r="B12" s="255" t="s">
        <v>126</v>
      </c>
      <c r="C12" s="255"/>
      <c r="D12" s="229"/>
      <c r="E12" s="99"/>
      <c r="F12" s="99"/>
      <c r="G12" s="99"/>
      <c r="H12" s="100"/>
      <c r="I12" s="97"/>
    </row>
    <row r="13" spans="1:11" s="131" customFormat="1" ht="45.75" customHeight="1">
      <c r="A13" s="129">
        <v>41030600</v>
      </c>
      <c r="B13" s="271" t="s">
        <v>148</v>
      </c>
      <c r="C13" s="271"/>
      <c r="D13" s="228">
        <f>D14</f>
        <v>1297900</v>
      </c>
      <c r="E13" s="272"/>
      <c r="F13" s="272"/>
      <c r="G13" s="272"/>
      <c r="H13" s="272"/>
      <c r="I13" s="130"/>
      <c r="K13" s="132"/>
    </row>
    <row r="14" spans="1:11" s="112" customFormat="1" ht="32.25" customHeight="1">
      <c r="A14" s="113">
        <v>99000000000</v>
      </c>
      <c r="B14" s="276" t="s">
        <v>55</v>
      </c>
      <c r="C14" s="277"/>
      <c r="D14" s="230">
        <v>1297900</v>
      </c>
      <c r="E14" s="278"/>
      <c r="F14" s="278"/>
      <c r="G14" s="278"/>
      <c r="H14" s="278"/>
      <c r="I14" s="111"/>
      <c r="K14" s="114"/>
    </row>
    <row r="15" spans="1:9" ht="30" customHeight="1">
      <c r="A15" s="98"/>
      <c r="B15" s="255" t="s">
        <v>127</v>
      </c>
      <c r="C15" s="255"/>
      <c r="D15" s="229"/>
      <c r="E15" s="279"/>
      <c r="F15" s="279"/>
      <c r="G15" s="279"/>
      <c r="H15" s="280"/>
      <c r="I15" s="97"/>
    </row>
    <row r="16" spans="1:11" s="120" customFormat="1" ht="30" customHeight="1">
      <c r="A16" s="118" t="s">
        <v>128</v>
      </c>
      <c r="B16" s="285" t="s">
        <v>129</v>
      </c>
      <c r="C16" s="286"/>
      <c r="D16" s="231">
        <f>D17+D18</f>
        <v>1297900</v>
      </c>
      <c r="E16" s="267"/>
      <c r="F16" s="267"/>
      <c r="G16" s="267"/>
      <c r="H16" s="267"/>
      <c r="I16" s="119"/>
      <c r="K16" s="121"/>
    </row>
    <row r="17" spans="1:9" ht="31.5" customHeight="1">
      <c r="A17" s="115" t="s">
        <v>128</v>
      </c>
      <c r="B17" s="262" t="s">
        <v>121</v>
      </c>
      <c r="C17" s="263"/>
      <c r="D17" s="116">
        <f>D13</f>
        <v>1297900</v>
      </c>
      <c r="E17" s="287"/>
      <c r="F17" s="287"/>
      <c r="G17" s="287"/>
      <c r="H17" s="287"/>
      <c r="I17" s="97"/>
    </row>
    <row r="18" spans="1:9" ht="30.75" customHeight="1">
      <c r="A18" s="115" t="s">
        <v>128</v>
      </c>
      <c r="B18" s="262" t="s">
        <v>122</v>
      </c>
      <c r="C18" s="263"/>
      <c r="D18" s="117"/>
      <c r="E18" s="253"/>
      <c r="F18" s="253"/>
      <c r="G18" s="253"/>
      <c r="H18" s="253"/>
      <c r="I18" s="97"/>
    </row>
    <row r="19" spans="1:9" ht="34.5" customHeight="1">
      <c r="A19" s="282" t="s">
        <v>18</v>
      </c>
      <c r="B19" s="282"/>
      <c r="C19" s="282"/>
      <c r="D19" s="282"/>
      <c r="E19" s="282"/>
      <c r="F19" s="282"/>
      <c r="G19" s="282"/>
      <c r="H19" s="282"/>
      <c r="I19" s="97">
        <v>1</v>
      </c>
    </row>
    <row r="20" spans="1:71" s="69" customFormat="1" ht="149.25" customHeight="1">
      <c r="A20" s="36" t="s">
        <v>19</v>
      </c>
      <c r="B20" s="36" t="s">
        <v>8</v>
      </c>
      <c r="C20" s="36" t="s">
        <v>20</v>
      </c>
      <c r="D20" s="46" t="s">
        <v>25</v>
      </c>
      <c r="E20" s="256" t="s">
        <v>21</v>
      </c>
      <c r="F20" s="256"/>
      <c r="G20" s="256"/>
      <c r="H20" s="256"/>
      <c r="I20" s="101">
        <v>1</v>
      </c>
      <c r="J20" s="29"/>
      <c r="K20" s="45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</row>
    <row r="21" spans="1:71" s="69" customFormat="1" ht="18.75" customHeight="1">
      <c r="A21" s="102">
        <v>1</v>
      </c>
      <c r="B21" s="102">
        <v>2</v>
      </c>
      <c r="C21" s="103">
        <v>3</v>
      </c>
      <c r="D21" s="104">
        <v>4</v>
      </c>
      <c r="E21" s="257">
        <v>5</v>
      </c>
      <c r="F21" s="257"/>
      <c r="G21" s="257"/>
      <c r="H21" s="257"/>
      <c r="I21" s="101">
        <v>1</v>
      </c>
      <c r="J21" s="29"/>
      <c r="K21" s="45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</row>
    <row r="22" spans="1:71" s="69" customFormat="1" ht="28.5" customHeight="1">
      <c r="A22" s="98"/>
      <c r="B22" s="255" t="s">
        <v>22</v>
      </c>
      <c r="C22" s="255"/>
      <c r="D22" s="99"/>
      <c r="E22" s="99"/>
      <c r="F22" s="99"/>
      <c r="G22" s="99"/>
      <c r="H22" s="100"/>
      <c r="I22" s="101">
        <v>1</v>
      </c>
      <c r="J22" s="29"/>
      <c r="K22" s="45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</row>
    <row r="23" spans="1:11" s="131" customFormat="1" ht="54" customHeight="1" hidden="1">
      <c r="A23" s="133" t="s">
        <v>110</v>
      </c>
      <c r="B23" s="133" t="s">
        <v>69</v>
      </c>
      <c r="C23" s="134" t="s">
        <v>70</v>
      </c>
      <c r="D23" s="135">
        <f>D24</f>
        <v>0</v>
      </c>
      <c r="E23" s="247"/>
      <c r="F23" s="248"/>
      <c r="G23" s="248"/>
      <c r="H23" s="249"/>
      <c r="I23" s="130"/>
      <c r="K23" s="132"/>
    </row>
    <row r="24" spans="1:15" s="28" customFormat="1" ht="121.5" customHeight="1" hidden="1">
      <c r="A24" s="73" t="s">
        <v>149</v>
      </c>
      <c r="B24" s="73"/>
      <c r="C24" s="74" t="s">
        <v>150</v>
      </c>
      <c r="D24" s="90"/>
      <c r="E24" s="250" t="s">
        <v>154</v>
      </c>
      <c r="F24" s="251"/>
      <c r="G24" s="251"/>
      <c r="H24" s="252"/>
      <c r="I24" s="101"/>
      <c r="J24" s="29"/>
      <c r="K24" s="45"/>
      <c r="L24" s="29"/>
      <c r="M24" s="29"/>
      <c r="N24" s="29"/>
      <c r="O24" s="29"/>
    </row>
    <row r="25" spans="1:15" s="28" customFormat="1" ht="27.75" customHeight="1" hidden="1">
      <c r="A25" s="71">
        <v>3719770</v>
      </c>
      <c r="B25" s="71">
        <v>9770</v>
      </c>
      <c r="C25" s="75" t="s">
        <v>70</v>
      </c>
      <c r="D25" s="89">
        <f>D26</f>
        <v>0</v>
      </c>
      <c r="E25" s="254"/>
      <c r="F25" s="254"/>
      <c r="G25" s="254"/>
      <c r="H25" s="254"/>
      <c r="I25" s="101"/>
      <c r="J25" s="29"/>
      <c r="K25" s="45"/>
      <c r="L25" s="29"/>
      <c r="M25" s="29"/>
      <c r="N25" s="29"/>
      <c r="O25" s="29"/>
    </row>
    <row r="26" spans="1:15" s="28" customFormat="1" ht="187.5" customHeight="1" hidden="1">
      <c r="A26" s="78" t="s">
        <v>130</v>
      </c>
      <c r="B26" s="91"/>
      <c r="C26" s="40" t="s">
        <v>60</v>
      </c>
      <c r="D26" s="92"/>
      <c r="E26" s="264" t="s">
        <v>137</v>
      </c>
      <c r="F26" s="265"/>
      <c r="G26" s="265"/>
      <c r="H26" s="266"/>
      <c r="I26" s="101"/>
      <c r="J26" s="29"/>
      <c r="K26" s="45"/>
      <c r="L26" s="29"/>
      <c r="M26" s="29"/>
      <c r="N26" s="29"/>
      <c r="O26" s="29"/>
    </row>
    <row r="27" spans="1:9" ht="30" customHeight="1">
      <c r="A27" s="105"/>
      <c r="B27" s="261" t="s">
        <v>78</v>
      </c>
      <c r="C27" s="261"/>
      <c r="D27" s="107"/>
      <c r="E27" s="106"/>
      <c r="F27" s="106"/>
      <c r="G27" s="106"/>
      <c r="H27" s="108"/>
      <c r="I27" s="109">
        <v>1</v>
      </c>
    </row>
    <row r="28" spans="1:9" ht="30" customHeight="1">
      <c r="A28" s="133" t="s">
        <v>110</v>
      </c>
      <c r="B28" s="133" t="s">
        <v>69</v>
      </c>
      <c r="C28" s="134" t="s">
        <v>70</v>
      </c>
      <c r="D28" s="135">
        <f>D29</f>
        <v>200000</v>
      </c>
      <c r="E28" s="247"/>
      <c r="F28" s="248"/>
      <c r="G28" s="248"/>
      <c r="H28" s="249"/>
      <c r="I28" s="109"/>
    </row>
    <row r="29" spans="1:9" ht="113.25" customHeight="1">
      <c r="A29" s="73" t="s">
        <v>149</v>
      </c>
      <c r="B29" s="73"/>
      <c r="C29" s="74" t="s">
        <v>150</v>
      </c>
      <c r="D29" s="90">
        <v>200000</v>
      </c>
      <c r="E29" s="250" t="s">
        <v>154</v>
      </c>
      <c r="F29" s="251"/>
      <c r="G29" s="251"/>
      <c r="H29" s="252"/>
      <c r="I29" s="109"/>
    </row>
    <row r="30" spans="1:27" s="131" customFormat="1" ht="66" customHeight="1" hidden="1">
      <c r="A30" s="133" t="s">
        <v>95</v>
      </c>
      <c r="B30" s="133" t="s">
        <v>66</v>
      </c>
      <c r="C30" s="134" t="s">
        <v>67</v>
      </c>
      <c r="D30" s="135">
        <f>D31</f>
        <v>0</v>
      </c>
      <c r="E30" s="247"/>
      <c r="F30" s="248"/>
      <c r="G30" s="248"/>
      <c r="H30" s="249"/>
      <c r="I30" s="136"/>
      <c r="K30" s="132"/>
      <c r="P30" s="130"/>
      <c r="Q30" s="142"/>
      <c r="R30" s="142"/>
      <c r="S30" s="143"/>
      <c r="T30" s="144"/>
      <c r="U30" s="284"/>
      <c r="V30" s="284"/>
      <c r="W30" s="284"/>
      <c r="X30" s="284"/>
      <c r="Y30" s="130"/>
      <c r="Z30" s="130"/>
      <c r="AA30" s="130"/>
    </row>
    <row r="31" spans="1:12" ht="46.5" customHeight="1" hidden="1">
      <c r="A31" s="73" t="s">
        <v>37</v>
      </c>
      <c r="B31" s="73"/>
      <c r="C31" s="74" t="s">
        <v>55</v>
      </c>
      <c r="D31" s="90">
        <v>0</v>
      </c>
      <c r="E31" s="250"/>
      <c r="F31" s="251"/>
      <c r="G31" s="251"/>
      <c r="H31" s="252"/>
      <c r="I31" s="72"/>
      <c r="K31" s="70"/>
      <c r="L31" s="70"/>
    </row>
    <row r="32" spans="1:12" s="120" customFormat="1" ht="27" customHeight="1">
      <c r="A32" s="118" t="s">
        <v>29</v>
      </c>
      <c r="B32" s="118" t="s">
        <v>29</v>
      </c>
      <c r="C32" s="122" t="s">
        <v>79</v>
      </c>
      <c r="D32" s="123">
        <f>D33+D34</f>
        <v>200000</v>
      </c>
      <c r="E32" s="124"/>
      <c r="F32" s="125"/>
      <c r="G32" s="125"/>
      <c r="H32" s="126"/>
      <c r="I32" s="127"/>
      <c r="K32" s="128"/>
      <c r="L32" s="128"/>
    </row>
    <row r="33" spans="1:11" s="131" customFormat="1" ht="28.5" customHeight="1">
      <c r="A33" s="137" t="s">
        <v>29</v>
      </c>
      <c r="B33" s="137" t="s">
        <v>29</v>
      </c>
      <c r="C33" s="138" t="s">
        <v>121</v>
      </c>
      <c r="D33" s="139">
        <f>D23+D25</f>
        <v>0</v>
      </c>
      <c r="E33" s="258"/>
      <c r="F33" s="259"/>
      <c r="G33" s="259"/>
      <c r="H33" s="260"/>
      <c r="I33" s="140"/>
      <c r="K33" s="132"/>
    </row>
    <row r="34" spans="1:11" s="131" customFormat="1" ht="28.5" customHeight="1">
      <c r="A34" s="137" t="s">
        <v>29</v>
      </c>
      <c r="B34" s="137" t="s">
        <v>29</v>
      </c>
      <c r="C34" s="141" t="s">
        <v>122</v>
      </c>
      <c r="D34" s="139">
        <f>D30+D28</f>
        <v>200000</v>
      </c>
      <c r="E34" s="258"/>
      <c r="F34" s="259"/>
      <c r="G34" s="259"/>
      <c r="H34" s="260"/>
      <c r="I34" s="140"/>
      <c r="K34" s="132"/>
    </row>
    <row r="35" ht="18.75">
      <c r="I35" s="95">
        <v>1</v>
      </c>
    </row>
    <row r="36" spans="4:9" ht="18.75">
      <c r="D36" s="33"/>
      <c r="E36" s="34"/>
      <c r="F36" s="35"/>
      <c r="H36" s="41"/>
      <c r="I36" s="95">
        <v>1</v>
      </c>
    </row>
    <row r="37" spans="1:9" ht="18.75">
      <c r="A37" s="18" t="s">
        <v>44</v>
      </c>
      <c r="F37" s="246" t="s">
        <v>45</v>
      </c>
      <c r="G37" s="246"/>
      <c r="H37" s="246"/>
      <c r="I37" s="95">
        <v>1</v>
      </c>
    </row>
    <row r="38" ht="18.75">
      <c r="I38" s="97">
        <v>1</v>
      </c>
    </row>
    <row r="39" ht="18.75">
      <c r="I39" s="97">
        <v>1</v>
      </c>
    </row>
  </sheetData>
  <sheetProtection/>
  <mergeCells count="40">
    <mergeCell ref="B14:C14"/>
    <mergeCell ref="E14:H14"/>
    <mergeCell ref="E15:H15"/>
    <mergeCell ref="A9:H9"/>
    <mergeCell ref="A19:H19"/>
    <mergeCell ref="U30:X30"/>
    <mergeCell ref="B16:C16"/>
    <mergeCell ref="E11:H11"/>
    <mergeCell ref="B11:C11"/>
    <mergeCell ref="E17:H17"/>
    <mergeCell ref="F1:H1"/>
    <mergeCell ref="F2:H2"/>
    <mergeCell ref="F3:H3"/>
    <mergeCell ref="F4:H4"/>
    <mergeCell ref="B13:C13"/>
    <mergeCell ref="E13:H13"/>
    <mergeCell ref="B12:C12"/>
    <mergeCell ref="C5:F5"/>
    <mergeCell ref="B10:C10"/>
    <mergeCell ref="E10:H10"/>
    <mergeCell ref="E34:H34"/>
    <mergeCell ref="E33:H33"/>
    <mergeCell ref="E31:H31"/>
    <mergeCell ref="B27:C27"/>
    <mergeCell ref="E30:H30"/>
    <mergeCell ref="B15:C15"/>
    <mergeCell ref="B18:C18"/>
    <mergeCell ref="E26:H26"/>
    <mergeCell ref="E16:H16"/>
    <mergeCell ref="B17:C17"/>
    <mergeCell ref="F37:H37"/>
    <mergeCell ref="E28:H28"/>
    <mergeCell ref="E29:H29"/>
    <mergeCell ref="E18:H18"/>
    <mergeCell ref="E25:H25"/>
    <mergeCell ref="B22:C22"/>
    <mergeCell ref="E20:H20"/>
    <mergeCell ref="E21:H21"/>
    <mergeCell ref="E24:H24"/>
    <mergeCell ref="E23:H2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R140"/>
  <sheetViews>
    <sheetView showZeros="0" view="pageBreakPreview" zoomScale="60" zoomScaleNormal="75" zoomScalePageLayoutView="0" workbookViewId="0" topLeftCell="A1">
      <pane xSplit="4" ySplit="12" topLeftCell="E1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H5" sqref="H5:I5"/>
    </sheetView>
  </sheetViews>
  <sheetFormatPr defaultColWidth="8.75390625" defaultRowHeight="12.75"/>
  <cols>
    <col min="1" max="1" width="18.375" style="14" customWidth="1"/>
    <col min="2" max="2" width="18.00390625" style="14" customWidth="1"/>
    <col min="3" max="3" width="20.625" style="14" customWidth="1"/>
    <col min="4" max="4" width="42.25390625" style="14" customWidth="1"/>
    <col min="5" max="5" width="51.75390625" style="14" customWidth="1"/>
    <col min="6" max="6" width="18.625" style="14" customWidth="1"/>
    <col min="7" max="7" width="19.625" style="14" customWidth="1"/>
    <col min="8" max="8" width="18.375" style="14" customWidth="1"/>
    <col min="9" max="9" width="19.625" style="14" customWidth="1"/>
    <col min="10" max="10" width="21.125" style="14" customWidth="1"/>
    <col min="11" max="11" width="19.00390625" style="215" hidden="1" customWidth="1"/>
    <col min="12" max="12" width="13.625" style="14" hidden="1" customWidth="1"/>
    <col min="13" max="13" width="16.75390625" style="14" hidden="1" customWidth="1"/>
    <col min="14" max="14" width="17.125" style="14" bestFit="1" customWidth="1"/>
    <col min="15" max="16" width="17.00390625" style="14" bestFit="1" customWidth="1"/>
    <col min="17" max="17" width="8.75390625" style="14" customWidth="1"/>
    <col min="18" max="18" width="14.125" style="14" bestFit="1" customWidth="1"/>
    <col min="19" max="16384" width="8.75390625" style="14" customWidth="1"/>
  </cols>
  <sheetData>
    <row r="1" spans="8:11" ht="18.75">
      <c r="H1" s="268" t="s">
        <v>39</v>
      </c>
      <c r="I1" s="268"/>
      <c r="J1" s="268"/>
      <c r="K1" s="215">
        <v>1</v>
      </c>
    </row>
    <row r="2" spans="8:11" ht="16.5" customHeight="1">
      <c r="H2" s="268" t="s">
        <v>156</v>
      </c>
      <c r="I2" s="268"/>
      <c r="J2" s="268"/>
      <c r="K2" s="215">
        <v>1</v>
      </c>
    </row>
    <row r="3" spans="8:10" ht="37.5" customHeight="1">
      <c r="H3" s="296" t="s">
        <v>146</v>
      </c>
      <c r="I3" s="296"/>
      <c r="J3" s="296"/>
    </row>
    <row r="4" spans="8:11" ht="25.5" customHeight="1">
      <c r="H4" s="270" t="s">
        <v>157</v>
      </c>
      <c r="I4" s="270"/>
      <c r="J4" s="270"/>
      <c r="K4" s="215">
        <v>1</v>
      </c>
    </row>
    <row r="5" spans="8:11" ht="6" customHeight="1">
      <c r="H5" s="297"/>
      <c r="I5" s="297"/>
      <c r="J5" s="216"/>
      <c r="K5" s="215">
        <v>1</v>
      </c>
    </row>
    <row r="6" spans="1:11" ht="17.25" customHeight="1">
      <c r="A6" s="298" t="s">
        <v>152</v>
      </c>
      <c r="B6" s="298"/>
      <c r="C6" s="298"/>
      <c r="D6" s="298"/>
      <c r="E6" s="298"/>
      <c r="F6" s="298"/>
      <c r="G6" s="298"/>
      <c r="H6" s="298"/>
      <c r="I6" s="298"/>
      <c r="J6" s="298"/>
      <c r="K6" s="215">
        <v>1</v>
      </c>
    </row>
    <row r="7" spans="1:11" ht="18.75">
      <c r="A7" s="288" t="s">
        <v>40</v>
      </c>
      <c r="B7" s="288"/>
      <c r="C7" s="145"/>
      <c r="D7" s="145"/>
      <c r="E7" s="145"/>
      <c r="F7" s="145"/>
      <c r="G7" s="145"/>
      <c r="H7" s="145"/>
      <c r="I7" s="145"/>
      <c r="J7" s="145"/>
      <c r="K7" s="215">
        <v>1</v>
      </c>
    </row>
    <row r="8" spans="1:11" ht="18.75">
      <c r="A8" s="289" t="s">
        <v>1</v>
      </c>
      <c r="B8" s="289"/>
      <c r="C8" s="145"/>
      <c r="D8" s="145"/>
      <c r="E8" s="145"/>
      <c r="F8" s="145"/>
      <c r="G8" s="145"/>
      <c r="H8" s="145"/>
      <c r="I8" s="145"/>
      <c r="J8" s="145"/>
      <c r="K8" s="215">
        <v>1</v>
      </c>
    </row>
    <row r="9" spans="10:11" ht="16.5" customHeight="1">
      <c r="J9" s="146" t="s">
        <v>24</v>
      </c>
      <c r="K9" s="215">
        <v>1</v>
      </c>
    </row>
    <row r="10" spans="1:11" ht="72.75" customHeight="1">
      <c r="A10" s="294" t="s">
        <v>7</v>
      </c>
      <c r="B10" s="294" t="s">
        <v>8</v>
      </c>
      <c r="C10" s="294" t="s">
        <v>32</v>
      </c>
      <c r="D10" s="292" t="s">
        <v>9</v>
      </c>
      <c r="E10" s="256" t="s">
        <v>35</v>
      </c>
      <c r="F10" s="290" t="s">
        <v>36</v>
      </c>
      <c r="G10" s="256" t="s">
        <v>25</v>
      </c>
      <c r="H10" s="256" t="s">
        <v>49</v>
      </c>
      <c r="I10" s="256" t="s">
        <v>50</v>
      </c>
      <c r="J10" s="256"/>
      <c r="K10" s="215">
        <v>1</v>
      </c>
    </row>
    <row r="11" spans="1:11" ht="112.5" customHeight="1">
      <c r="A11" s="295"/>
      <c r="B11" s="295"/>
      <c r="C11" s="295"/>
      <c r="D11" s="293"/>
      <c r="E11" s="256"/>
      <c r="F11" s="291"/>
      <c r="G11" s="256"/>
      <c r="H11" s="256"/>
      <c r="I11" s="93" t="s">
        <v>27</v>
      </c>
      <c r="J11" s="93" t="s">
        <v>33</v>
      </c>
      <c r="K11" s="217">
        <v>1</v>
      </c>
    </row>
    <row r="12" spans="1:18" s="219" customFormat="1" ht="18.75">
      <c r="A12" s="180" t="s">
        <v>63</v>
      </c>
      <c r="B12" s="180" t="s">
        <v>64</v>
      </c>
      <c r="C12" s="180" t="s">
        <v>65</v>
      </c>
      <c r="D12" s="218">
        <v>4</v>
      </c>
      <c r="E12" s="93">
        <v>5</v>
      </c>
      <c r="F12" s="147">
        <v>6</v>
      </c>
      <c r="G12" s="93">
        <v>7</v>
      </c>
      <c r="H12" s="93">
        <v>8</v>
      </c>
      <c r="I12" s="93">
        <v>9</v>
      </c>
      <c r="J12" s="93">
        <v>10</v>
      </c>
      <c r="K12" s="217">
        <v>1</v>
      </c>
      <c r="R12" s="220" t="e">
        <f>#REF!+#REF!-#REF!</f>
        <v>#REF!</v>
      </c>
    </row>
    <row r="13" spans="1:10" s="153" customFormat="1" ht="51" customHeight="1" hidden="1">
      <c r="A13" s="148" t="s">
        <v>131</v>
      </c>
      <c r="B13" s="149"/>
      <c r="C13" s="150"/>
      <c r="D13" s="151" t="s">
        <v>132</v>
      </c>
      <c r="E13" s="151"/>
      <c r="F13" s="151"/>
      <c r="G13" s="152">
        <f>H13+I13</f>
        <v>0</v>
      </c>
      <c r="H13" s="152">
        <f aca="true" t="shared" si="0" ref="H13:J14">H14</f>
        <v>0</v>
      </c>
      <c r="I13" s="152">
        <f t="shared" si="0"/>
        <v>0</v>
      </c>
      <c r="J13" s="152">
        <f t="shared" si="0"/>
        <v>0</v>
      </c>
    </row>
    <row r="14" spans="1:10" s="153" customFormat="1" ht="48.75" customHeight="1" hidden="1" thickBot="1">
      <c r="A14" s="154" t="s">
        <v>133</v>
      </c>
      <c r="B14" s="155"/>
      <c r="C14" s="156"/>
      <c r="D14" s="157" t="s">
        <v>132</v>
      </c>
      <c r="E14" s="157"/>
      <c r="F14" s="157"/>
      <c r="G14" s="158">
        <f>H14+I14</f>
        <v>0</v>
      </c>
      <c r="H14" s="158">
        <f t="shared" si="0"/>
        <v>0</v>
      </c>
      <c r="I14" s="158">
        <f t="shared" si="0"/>
        <v>0</v>
      </c>
      <c r="J14" s="158">
        <f t="shared" si="0"/>
        <v>0</v>
      </c>
    </row>
    <row r="15" spans="1:11" s="5" customFormat="1" ht="102" customHeight="1" hidden="1">
      <c r="A15" s="159" t="s">
        <v>134</v>
      </c>
      <c r="B15" s="160" t="s">
        <v>117</v>
      </c>
      <c r="C15" s="160" t="s">
        <v>118</v>
      </c>
      <c r="D15" s="161" t="s">
        <v>68</v>
      </c>
      <c r="E15" s="162" t="s">
        <v>135</v>
      </c>
      <c r="F15" s="162" t="s">
        <v>136</v>
      </c>
      <c r="G15" s="163">
        <f>H15+I15</f>
        <v>0</v>
      </c>
      <c r="H15" s="164"/>
      <c r="I15" s="165"/>
      <c r="J15" s="166"/>
      <c r="K15" s="167" t="s">
        <v>151</v>
      </c>
    </row>
    <row r="16" spans="1:18" ht="36.75" customHeight="1" hidden="1">
      <c r="A16" s="168" t="s">
        <v>71</v>
      </c>
      <c r="B16" s="168"/>
      <c r="C16" s="168"/>
      <c r="D16" s="169" t="s">
        <v>52</v>
      </c>
      <c r="E16" s="170"/>
      <c r="F16" s="171"/>
      <c r="G16" s="172">
        <f aca="true" t="shared" si="1" ref="G16:J17">G17</f>
        <v>0</v>
      </c>
      <c r="H16" s="172">
        <f t="shared" si="1"/>
        <v>0</v>
      </c>
      <c r="I16" s="172">
        <f t="shared" si="1"/>
        <v>0</v>
      </c>
      <c r="J16" s="172">
        <f t="shared" si="1"/>
        <v>0</v>
      </c>
      <c r="K16" s="215">
        <f>SUM(G16:H16)</f>
        <v>0</v>
      </c>
      <c r="L16" s="221">
        <f aca="true" t="shared" si="2" ref="L16:L21">G16-H16-I16</f>
        <v>0</v>
      </c>
      <c r="M16" s="221">
        <f aca="true" t="shared" si="3" ref="M16:M21">G16-I16-H16</f>
        <v>0</v>
      </c>
      <c r="N16" s="221"/>
      <c r="R16" s="220">
        <f>I17+H17-G17</f>
        <v>0</v>
      </c>
    </row>
    <row r="17" spans="1:18" ht="40.5" customHeight="1" hidden="1" thickBot="1">
      <c r="A17" s="168" t="s">
        <v>72</v>
      </c>
      <c r="B17" s="168"/>
      <c r="C17" s="168"/>
      <c r="D17" s="169" t="s">
        <v>52</v>
      </c>
      <c r="E17" s="170"/>
      <c r="F17" s="171"/>
      <c r="G17" s="172">
        <f t="shared" si="1"/>
        <v>0</v>
      </c>
      <c r="H17" s="172">
        <f t="shared" si="1"/>
        <v>0</v>
      </c>
      <c r="I17" s="172">
        <f t="shared" si="1"/>
        <v>0</v>
      </c>
      <c r="J17" s="172">
        <f t="shared" si="1"/>
        <v>0</v>
      </c>
      <c r="K17" s="215">
        <f>SUM(G17:H17)</f>
        <v>0</v>
      </c>
      <c r="L17" s="221">
        <f t="shared" si="2"/>
        <v>0</v>
      </c>
      <c r="M17" s="221">
        <f t="shared" si="3"/>
        <v>0</v>
      </c>
      <c r="R17" s="220" t="e">
        <f>#REF!+#REF!-#REF!</f>
        <v>#REF!</v>
      </c>
    </row>
    <row r="18" spans="1:18" ht="75" hidden="1">
      <c r="A18" s="173" t="s">
        <v>73</v>
      </c>
      <c r="B18" s="1" t="s">
        <v>117</v>
      </c>
      <c r="C18" s="1" t="s">
        <v>118</v>
      </c>
      <c r="D18" s="174" t="s">
        <v>68</v>
      </c>
      <c r="E18" s="175" t="s">
        <v>41</v>
      </c>
      <c r="F18" s="176" t="s">
        <v>42</v>
      </c>
      <c r="G18" s="163">
        <f>H18+I18</f>
        <v>0</v>
      </c>
      <c r="H18" s="177"/>
      <c r="I18" s="177"/>
      <c r="J18" s="177"/>
      <c r="K18" s="215">
        <f>SUM(G18:H18)</f>
        <v>0</v>
      </c>
      <c r="L18" s="221">
        <f t="shared" si="2"/>
        <v>0</v>
      </c>
      <c r="M18" s="221">
        <f t="shared" si="3"/>
        <v>0</v>
      </c>
      <c r="R18" s="220" t="e">
        <f>#REF!+#REF!-#REF!</f>
        <v>#REF!</v>
      </c>
    </row>
    <row r="19" spans="1:18" ht="69.75" customHeight="1">
      <c r="A19" s="178" t="s">
        <v>81</v>
      </c>
      <c r="B19" s="178"/>
      <c r="C19" s="178"/>
      <c r="D19" s="169" t="s">
        <v>53</v>
      </c>
      <c r="E19" s="170"/>
      <c r="F19" s="171"/>
      <c r="G19" s="179">
        <f>G20</f>
        <v>200000</v>
      </c>
      <c r="H19" s="179">
        <f>H20</f>
        <v>0</v>
      </c>
      <c r="I19" s="179">
        <f>I20</f>
        <v>200000</v>
      </c>
      <c r="J19" s="179">
        <f>J20</f>
        <v>200000</v>
      </c>
      <c r="K19" s="215">
        <f aca="true" t="shared" si="4" ref="K19:K75">SUM(G19:H19)</f>
        <v>200000</v>
      </c>
      <c r="L19" s="221">
        <f t="shared" si="2"/>
        <v>0</v>
      </c>
      <c r="M19" s="221">
        <f t="shared" si="3"/>
        <v>0</v>
      </c>
      <c r="R19" s="220">
        <f>I20+H20-G20</f>
        <v>0</v>
      </c>
    </row>
    <row r="20" spans="1:18" ht="67.5" customHeight="1">
      <c r="A20" s="178" t="s">
        <v>80</v>
      </c>
      <c r="B20" s="178"/>
      <c r="C20" s="178"/>
      <c r="D20" s="169" t="s">
        <v>53</v>
      </c>
      <c r="E20" s="170"/>
      <c r="F20" s="171"/>
      <c r="G20" s="179">
        <f>SUM(G21:G57)</f>
        <v>200000</v>
      </c>
      <c r="H20" s="179">
        <f>SUM(H21:H57)</f>
        <v>0</v>
      </c>
      <c r="I20" s="179">
        <f>SUM(I21:I57)</f>
        <v>200000</v>
      </c>
      <c r="J20" s="179">
        <f>SUM(J21:J57)</f>
        <v>200000</v>
      </c>
      <c r="K20" s="215">
        <f t="shared" si="4"/>
        <v>200000</v>
      </c>
      <c r="L20" s="221">
        <f t="shared" si="2"/>
        <v>0</v>
      </c>
      <c r="M20" s="221">
        <f t="shared" si="3"/>
        <v>0</v>
      </c>
      <c r="R20" s="220">
        <f>I21+H21-G21</f>
        <v>0</v>
      </c>
    </row>
    <row r="21" spans="1:18" ht="18.75" hidden="1">
      <c r="A21" s="180" t="s">
        <v>82</v>
      </c>
      <c r="B21" s="180" t="s">
        <v>83</v>
      </c>
      <c r="C21" s="180" t="s">
        <v>118</v>
      </c>
      <c r="D21" s="181" t="s">
        <v>56</v>
      </c>
      <c r="E21" s="182"/>
      <c r="F21" s="183"/>
      <c r="G21" s="184">
        <f>I21+H21</f>
        <v>0</v>
      </c>
      <c r="H21" s="184"/>
      <c r="I21" s="184"/>
      <c r="J21" s="184"/>
      <c r="K21" s="215">
        <f t="shared" si="4"/>
        <v>0</v>
      </c>
      <c r="L21" s="221">
        <f t="shared" si="2"/>
        <v>0</v>
      </c>
      <c r="M21" s="221">
        <f t="shared" si="3"/>
        <v>0</v>
      </c>
      <c r="R21" s="220">
        <f>I22+H22-G22</f>
        <v>0</v>
      </c>
    </row>
    <row r="22" spans="1:11" ht="56.25" hidden="1">
      <c r="A22" s="180" t="s">
        <v>84</v>
      </c>
      <c r="B22" s="180" t="s">
        <v>119</v>
      </c>
      <c r="C22" s="180" t="s">
        <v>117</v>
      </c>
      <c r="D22" s="185" t="s">
        <v>85</v>
      </c>
      <c r="E22" s="186"/>
      <c r="F22" s="187"/>
      <c r="G22" s="184">
        <f aca="true" t="shared" si="5" ref="G22:G71">I22+H22</f>
        <v>0</v>
      </c>
      <c r="H22" s="184"/>
      <c r="I22" s="184"/>
      <c r="J22" s="184"/>
      <c r="K22" s="215">
        <f t="shared" si="4"/>
        <v>0</v>
      </c>
    </row>
    <row r="23" spans="1:18" ht="131.25" hidden="1">
      <c r="A23" s="180" t="s">
        <v>113</v>
      </c>
      <c r="B23" s="180" t="s">
        <v>62</v>
      </c>
      <c r="C23" s="180" t="s">
        <v>117</v>
      </c>
      <c r="D23" s="185" t="s">
        <v>112</v>
      </c>
      <c r="E23" s="186"/>
      <c r="F23" s="187"/>
      <c r="G23" s="184">
        <f t="shared" si="5"/>
        <v>0</v>
      </c>
      <c r="H23" s="184"/>
      <c r="I23" s="184"/>
      <c r="J23" s="184"/>
      <c r="K23" s="215">
        <f t="shared" si="4"/>
        <v>0</v>
      </c>
      <c r="R23" s="220">
        <f aca="true" t="shared" si="6" ref="R23:R29">I24+H24-G24</f>
        <v>0</v>
      </c>
    </row>
    <row r="24" spans="1:18" ht="243.75" hidden="1">
      <c r="A24" s="180" t="s">
        <v>92</v>
      </c>
      <c r="B24" s="180" t="s">
        <v>93</v>
      </c>
      <c r="C24" s="180" t="s">
        <v>117</v>
      </c>
      <c r="D24" s="185" t="s">
        <v>94</v>
      </c>
      <c r="E24" s="188"/>
      <c r="F24" s="189"/>
      <c r="G24" s="184">
        <f t="shared" si="5"/>
        <v>0</v>
      </c>
      <c r="H24" s="190"/>
      <c r="I24" s="190"/>
      <c r="J24" s="190"/>
      <c r="K24" s="215">
        <f t="shared" si="4"/>
        <v>0</v>
      </c>
      <c r="L24" s="221">
        <f>G24-H24-I24</f>
        <v>0</v>
      </c>
      <c r="M24" s="221">
        <f>G24-I24-H24</f>
        <v>0</v>
      </c>
      <c r="R24" s="220">
        <f t="shared" si="6"/>
        <v>0</v>
      </c>
    </row>
    <row r="25" spans="1:18" ht="131.25" hidden="1">
      <c r="A25" s="180" t="s">
        <v>89</v>
      </c>
      <c r="B25" s="180" t="s">
        <v>90</v>
      </c>
      <c r="C25" s="180" t="s">
        <v>117</v>
      </c>
      <c r="D25" s="185" t="s">
        <v>91</v>
      </c>
      <c r="E25" s="188"/>
      <c r="F25" s="189"/>
      <c r="G25" s="184">
        <f t="shared" si="5"/>
        <v>0</v>
      </c>
      <c r="H25" s="190"/>
      <c r="I25" s="190"/>
      <c r="J25" s="190"/>
      <c r="K25" s="215">
        <f t="shared" si="4"/>
        <v>0</v>
      </c>
      <c r="M25" s="221">
        <f>G25-I25-H25</f>
        <v>0</v>
      </c>
      <c r="R25" s="220">
        <f t="shared" si="6"/>
        <v>0</v>
      </c>
    </row>
    <row r="26" spans="1:18" ht="393.75" hidden="1">
      <c r="A26" s="180" t="s">
        <v>86</v>
      </c>
      <c r="B26" s="180" t="s">
        <v>87</v>
      </c>
      <c r="C26" s="180" t="s">
        <v>117</v>
      </c>
      <c r="D26" s="191" t="s">
        <v>88</v>
      </c>
      <c r="E26" s="182"/>
      <c r="F26" s="183"/>
      <c r="G26" s="184">
        <f t="shared" si="5"/>
        <v>0</v>
      </c>
      <c r="H26" s="184"/>
      <c r="I26" s="184"/>
      <c r="J26" s="184"/>
      <c r="K26" s="215">
        <f t="shared" si="4"/>
        <v>0</v>
      </c>
      <c r="R26" s="220">
        <f t="shared" si="6"/>
        <v>0</v>
      </c>
    </row>
    <row r="27" spans="1:18" ht="409.5" hidden="1">
      <c r="A27" s="192" t="s">
        <v>107</v>
      </c>
      <c r="B27" s="192" t="s">
        <v>106</v>
      </c>
      <c r="C27" s="192" t="s">
        <v>117</v>
      </c>
      <c r="D27" s="193" t="s">
        <v>108</v>
      </c>
      <c r="E27" s="194"/>
      <c r="F27" s="195"/>
      <c r="G27" s="184">
        <f t="shared" si="5"/>
        <v>0</v>
      </c>
      <c r="H27" s="196"/>
      <c r="I27" s="196"/>
      <c r="J27" s="196"/>
      <c r="K27" s="215">
        <f t="shared" si="4"/>
        <v>0</v>
      </c>
      <c r="L27" s="221">
        <f>G27-H27-I27</f>
        <v>0</v>
      </c>
      <c r="M27" s="221">
        <f>G27-I27-H27</f>
        <v>0</v>
      </c>
      <c r="R27" s="220">
        <f t="shared" si="6"/>
        <v>0</v>
      </c>
    </row>
    <row r="28" spans="1:18" ht="337.5" hidden="1">
      <c r="A28" s="197" t="s">
        <v>101</v>
      </c>
      <c r="B28" s="197" t="s">
        <v>99</v>
      </c>
      <c r="C28" s="197" t="s">
        <v>117</v>
      </c>
      <c r="D28" s="198" t="s">
        <v>100</v>
      </c>
      <c r="E28" s="188"/>
      <c r="F28" s="189"/>
      <c r="G28" s="184">
        <f t="shared" si="5"/>
        <v>0</v>
      </c>
      <c r="H28" s="190"/>
      <c r="I28" s="190"/>
      <c r="J28" s="190"/>
      <c r="K28" s="215">
        <f t="shared" si="4"/>
        <v>0</v>
      </c>
      <c r="L28" s="221">
        <f>G28-H28-I28</f>
        <v>0</v>
      </c>
      <c r="M28" s="221">
        <f>G28-I28-H28</f>
        <v>0</v>
      </c>
      <c r="R28" s="220">
        <f t="shared" si="6"/>
        <v>0</v>
      </c>
    </row>
    <row r="29" spans="1:18" ht="75" hidden="1">
      <c r="A29" s="197" t="s">
        <v>109</v>
      </c>
      <c r="B29" s="197" t="s">
        <v>74</v>
      </c>
      <c r="C29" s="197" t="s">
        <v>117</v>
      </c>
      <c r="D29" s="198" t="s">
        <v>75</v>
      </c>
      <c r="E29" s="199"/>
      <c r="F29" s="200"/>
      <c r="G29" s="184">
        <f t="shared" si="5"/>
        <v>0</v>
      </c>
      <c r="H29" s="190"/>
      <c r="I29" s="190"/>
      <c r="J29" s="190"/>
      <c r="K29" s="215">
        <f t="shared" si="4"/>
        <v>0</v>
      </c>
      <c r="L29" s="221">
        <f>G29-H29-I29</f>
        <v>0</v>
      </c>
      <c r="M29" s="221">
        <f>G29-I29-H29</f>
        <v>0</v>
      </c>
      <c r="R29" s="220">
        <f t="shared" si="6"/>
        <v>0</v>
      </c>
    </row>
    <row r="30" spans="1:11" ht="112.5" hidden="1">
      <c r="A30" s="201" t="s">
        <v>96</v>
      </c>
      <c r="B30" s="201" t="s">
        <v>97</v>
      </c>
      <c r="C30" s="201" t="s">
        <v>117</v>
      </c>
      <c r="D30" s="202" t="s">
        <v>98</v>
      </c>
      <c r="E30" s="203"/>
      <c r="F30" s="204"/>
      <c r="G30" s="184">
        <f t="shared" si="5"/>
        <v>0</v>
      </c>
      <c r="H30" s="190"/>
      <c r="I30" s="190"/>
      <c r="J30" s="190"/>
      <c r="K30" s="215">
        <f t="shared" si="4"/>
        <v>0</v>
      </c>
    </row>
    <row r="31" spans="1:18" ht="409.5" hidden="1">
      <c r="A31" s="205">
        <v>3719610</v>
      </c>
      <c r="B31" s="205">
        <v>9610</v>
      </c>
      <c r="C31" s="201" t="s">
        <v>117</v>
      </c>
      <c r="D31" s="206" t="s">
        <v>111</v>
      </c>
      <c r="E31" s="203"/>
      <c r="F31" s="204"/>
      <c r="G31" s="184">
        <f t="shared" si="5"/>
        <v>0</v>
      </c>
      <c r="H31" s="190"/>
      <c r="I31" s="190"/>
      <c r="J31" s="190"/>
      <c r="K31" s="215">
        <f t="shared" si="4"/>
        <v>0</v>
      </c>
      <c r="L31" s="221">
        <f>G31-H31-I31</f>
        <v>0</v>
      </c>
      <c r="M31" s="221">
        <f>G31-I31-H31</f>
        <v>0</v>
      </c>
      <c r="R31" s="220">
        <f>I32+H32-G32</f>
        <v>0</v>
      </c>
    </row>
    <row r="32" spans="1:18" ht="112.5" hidden="1">
      <c r="A32" s="197" t="s">
        <v>104</v>
      </c>
      <c r="B32" s="197" t="s">
        <v>103</v>
      </c>
      <c r="C32" s="197" t="s">
        <v>117</v>
      </c>
      <c r="D32" s="198" t="s">
        <v>105</v>
      </c>
      <c r="E32" s="199"/>
      <c r="F32" s="200"/>
      <c r="G32" s="184">
        <f t="shared" si="5"/>
        <v>0</v>
      </c>
      <c r="H32" s="190"/>
      <c r="I32" s="190"/>
      <c r="J32" s="190"/>
      <c r="K32" s="215">
        <f t="shared" si="4"/>
        <v>0</v>
      </c>
      <c r="L32" s="221">
        <f>G32-H32-I32</f>
        <v>0</v>
      </c>
      <c r="M32" s="221">
        <f>G32-I32-H32</f>
        <v>0</v>
      </c>
      <c r="R32" s="220">
        <f>I33+H33-G33</f>
        <v>0</v>
      </c>
    </row>
    <row r="33" spans="1:11" ht="56.25" hidden="1">
      <c r="A33" s="197" t="s">
        <v>114</v>
      </c>
      <c r="B33" s="197" t="s">
        <v>115</v>
      </c>
      <c r="C33" s="197" t="s">
        <v>117</v>
      </c>
      <c r="D33" s="198" t="s">
        <v>116</v>
      </c>
      <c r="E33" s="199"/>
      <c r="F33" s="200"/>
      <c r="G33" s="184">
        <f t="shared" si="5"/>
        <v>0</v>
      </c>
      <c r="H33" s="190"/>
      <c r="I33" s="190"/>
      <c r="J33" s="190"/>
      <c r="K33" s="215">
        <f t="shared" si="4"/>
        <v>0</v>
      </c>
    </row>
    <row r="34" spans="1:11" ht="93.75">
      <c r="A34" s="180" t="s">
        <v>110</v>
      </c>
      <c r="B34" s="180" t="s">
        <v>69</v>
      </c>
      <c r="C34" s="180" t="s">
        <v>117</v>
      </c>
      <c r="D34" s="207" t="s">
        <v>76</v>
      </c>
      <c r="E34" s="182" t="s">
        <v>153</v>
      </c>
      <c r="F34" s="176" t="s">
        <v>155</v>
      </c>
      <c r="G34" s="177">
        <f>+H34+I34</f>
        <v>200000</v>
      </c>
      <c r="H34" s="190"/>
      <c r="I34" s="190">
        <v>200000</v>
      </c>
      <c r="J34" s="190">
        <v>200000</v>
      </c>
      <c r="K34" s="215">
        <f t="shared" si="4"/>
        <v>200000</v>
      </c>
    </row>
    <row r="35" spans="1:11" ht="128.25" customHeight="1" hidden="1">
      <c r="A35" s="197" t="s">
        <v>95</v>
      </c>
      <c r="B35" s="197" t="s">
        <v>66</v>
      </c>
      <c r="C35" s="197" t="s">
        <v>117</v>
      </c>
      <c r="D35" s="181" t="s">
        <v>67</v>
      </c>
      <c r="E35" s="175" t="s">
        <v>43</v>
      </c>
      <c r="F35" s="176" t="s">
        <v>138</v>
      </c>
      <c r="G35" s="177">
        <f>+H35</f>
        <v>0</v>
      </c>
      <c r="H35" s="208"/>
      <c r="I35" s="190"/>
      <c r="J35" s="190"/>
      <c r="K35" s="215">
        <f t="shared" si="4"/>
        <v>0</v>
      </c>
    </row>
    <row r="36" spans="1:11" ht="75" hidden="1">
      <c r="A36" s="197" t="s">
        <v>95</v>
      </c>
      <c r="B36" s="197" t="s">
        <v>66</v>
      </c>
      <c r="C36" s="197" t="s">
        <v>117</v>
      </c>
      <c r="D36" s="185" t="s">
        <v>67</v>
      </c>
      <c r="E36" s="182" t="s">
        <v>41</v>
      </c>
      <c r="F36" s="183" t="s">
        <v>141</v>
      </c>
      <c r="G36" s="177">
        <f>+H36</f>
        <v>0</v>
      </c>
      <c r="H36" s="190"/>
      <c r="I36" s="190"/>
      <c r="J36" s="190"/>
      <c r="K36" s="215">
        <f t="shared" si="4"/>
        <v>0</v>
      </c>
    </row>
    <row r="37" spans="1:11" ht="93.75" hidden="1">
      <c r="A37" s="197" t="s">
        <v>95</v>
      </c>
      <c r="B37" s="197" t="s">
        <v>66</v>
      </c>
      <c r="C37" s="197" t="s">
        <v>117</v>
      </c>
      <c r="D37" s="185" t="s">
        <v>67</v>
      </c>
      <c r="E37" s="182" t="s">
        <v>139</v>
      </c>
      <c r="F37" s="183" t="s">
        <v>140</v>
      </c>
      <c r="G37" s="184">
        <f t="shared" si="5"/>
        <v>0</v>
      </c>
      <c r="H37" s="190"/>
      <c r="I37" s="190"/>
      <c r="J37" s="190"/>
      <c r="K37" s="215">
        <f t="shared" si="4"/>
        <v>0</v>
      </c>
    </row>
    <row r="38" spans="1:11" ht="131.25" hidden="1">
      <c r="A38" s="197" t="s">
        <v>95</v>
      </c>
      <c r="B38" s="197" t="s">
        <v>66</v>
      </c>
      <c r="C38" s="197" t="s">
        <v>117</v>
      </c>
      <c r="D38" s="185" t="s">
        <v>67</v>
      </c>
      <c r="E38" s="182" t="s">
        <v>38</v>
      </c>
      <c r="F38" s="183" t="s">
        <v>46</v>
      </c>
      <c r="G38" s="184">
        <f t="shared" si="5"/>
        <v>0</v>
      </c>
      <c r="H38" s="190"/>
      <c r="I38" s="190"/>
      <c r="J38" s="190"/>
      <c r="K38" s="215">
        <f t="shared" si="4"/>
        <v>0</v>
      </c>
    </row>
    <row r="39" spans="1:11" ht="93.75" hidden="1">
      <c r="A39" s="197" t="s">
        <v>95</v>
      </c>
      <c r="B39" s="197" t="s">
        <v>66</v>
      </c>
      <c r="C39" s="197" t="s">
        <v>117</v>
      </c>
      <c r="D39" s="185" t="s">
        <v>67</v>
      </c>
      <c r="E39" s="182" t="s">
        <v>77</v>
      </c>
      <c r="F39" s="183"/>
      <c r="G39" s="184">
        <f t="shared" si="5"/>
        <v>0</v>
      </c>
      <c r="H39" s="190"/>
      <c r="I39" s="190"/>
      <c r="J39" s="190"/>
      <c r="K39" s="215">
        <f t="shared" si="4"/>
        <v>0</v>
      </c>
    </row>
    <row r="40" spans="1:11" ht="75" hidden="1">
      <c r="A40" s="197" t="s">
        <v>95</v>
      </c>
      <c r="B40" s="197" t="s">
        <v>66</v>
      </c>
      <c r="C40" s="197" t="s">
        <v>117</v>
      </c>
      <c r="D40" s="185" t="s">
        <v>67</v>
      </c>
      <c r="E40" s="209" t="s">
        <v>23</v>
      </c>
      <c r="F40" s="210"/>
      <c r="G40" s="184">
        <f t="shared" si="5"/>
        <v>0</v>
      </c>
      <c r="H40" s="190"/>
      <c r="I40" s="190"/>
      <c r="J40" s="190"/>
      <c r="K40" s="215">
        <f t="shared" si="4"/>
        <v>0</v>
      </c>
    </row>
    <row r="41" spans="1:11" ht="18.75" hidden="1">
      <c r="A41" s="197"/>
      <c r="B41" s="197"/>
      <c r="C41" s="197"/>
      <c r="D41" s="185"/>
      <c r="E41" s="199"/>
      <c r="F41" s="200"/>
      <c r="G41" s="184">
        <f t="shared" si="5"/>
        <v>0</v>
      </c>
      <c r="H41" s="190"/>
      <c r="I41" s="190"/>
      <c r="J41" s="190"/>
      <c r="K41" s="215">
        <f t="shared" si="4"/>
        <v>0</v>
      </c>
    </row>
    <row r="42" spans="1:11" ht="18.75" hidden="1">
      <c r="A42" s="197"/>
      <c r="B42" s="197"/>
      <c r="C42" s="197"/>
      <c r="D42" s="185"/>
      <c r="E42" s="199"/>
      <c r="F42" s="200"/>
      <c r="G42" s="184">
        <f t="shared" si="5"/>
        <v>0</v>
      </c>
      <c r="H42" s="190"/>
      <c r="I42" s="190"/>
      <c r="J42" s="190"/>
      <c r="K42" s="215">
        <f t="shared" si="4"/>
        <v>0</v>
      </c>
    </row>
    <row r="43" spans="1:11" ht="18.75" hidden="1">
      <c r="A43" s="197"/>
      <c r="B43" s="197"/>
      <c r="C43" s="197"/>
      <c r="D43" s="185"/>
      <c r="E43" s="199"/>
      <c r="F43" s="200"/>
      <c r="G43" s="184">
        <f t="shared" si="5"/>
        <v>0</v>
      </c>
      <c r="H43" s="190"/>
      <c r="I43" s="190"/>
      <c r="J43" s="190"/>
      <c r="K43" s="215">
        <f t="shared" si="4"/>
        <v>0</v>
      </c>
    </row>
    <row r="44" spans="1:11" ht="18.75" hidden="1">
      <c r="A44" s="197"/>
      <c r="B44" s="197"/>
      <c r="C44" s="197"/>
      <c r="D44" s="185"/>
      <c r="E44" s="199"/>
      <c r="F44" s="200"/>
      <c r="G44" s="184">
        <f t="shared" si="5"/>
        <v>0</v>
      </c>
      <c r="H44" s="190"/>
      <c r="I44" s="190"/>
      <c r="J44" s="190"/>
      <c r="K44" s="215">
        <f t="shared" si="4"/>
        <v>0</v>
      </c>
    </row>
    <row r="45" spans="1:11" ht="18.75" hidden="1">
      <c r="A45" s="197"/>
      <c r="B45" s="197"/>
      <c r="C45" s="197"/>
      <c r="D45" s="185"/>
      <c r="E45" s="199"/>
      <c r="F45" s="200"/>
      <c r="G45" s="184">
        <f t="shared" si="5"/>
        <v>0</v>
      </c>
      <c r="H45" s="190"/>
      <c r="I45" s="190"/>
      <c r="J45" s="190"/>
      <c r="K45" s="215">
        <f t="shared" si="4"/>
        <v>0</v>
      </c>
    </row>
    <row r="46" spans="1:18" ht="18.75" hidden="1">
      <c r="A46" s="197"/>
      <c r="B46" s="197"/>
      <c r="C46" s="197"/>
      <c r="D46" s="185"/>
      <c r="E46" s="199"/>
      <c r="F46" s="200"/>
      <c r="G46" s="184">
        <f t="shared" si="5"/>
        <v>0</v>
      </c>
      <c r="H46" s="190"/>
      <c r="I46" s="190"/>
      <c r="J46" s="190"/>
      <c r="K46" s="215">
        <f t="shared" si="4"/>
        <v>0</v>
      </c>
      <c r="L46" s="221">
        <f>G46-H46-I46</f>
        <v>0</v>
      </c>
      <c r="M46" s="221">
        <f>G46-I46-H46</f>
        <v>0</v>
      </c>
      <c r="R46" s="220">
        <f>I47+H47-G47</f>
        <v>0</v>
      </c>
    </row>
    <row r="47" spans="1:18" ht="18.75" hidden="1">
      <c r="A47" s="197"/>
      <c r="B47" s="197"/>
      <c r="C47" s="197"/>
      <c r="D47" s="185"/>
      <c r="E47" s="199"/>
      <c r="F47" s="200"/>
      <c r="G47" s="184">
        <f t="shared" si="5"/>
        <v>0</v>
      </c>
      <c r="H47" s="190"/>
      <c r="I47" s="190"/>
      <c r="J47" s="190"/>
      <c r="K47" s="215">
        <f t="shared" si="4"/>
        <v>0</v>
      </c>
      <c r="M47" s="221">
        <f aca="true" t="shared" si="7" ref="M47:M52">G47-I47-H47</f>
        <v>0</v>
      </c>
      <c r="R47" s="220">
        <f>I48+H48-G48</f>
        <v>0</v>
      </c>
    </row>
    <row r="48" spans="1:18" ht="18.75" hidden="1">
      <c r="A48" s="197"/>
      <c r="B48" s="197"/>
      <c r="C48" s="197"/>
      <c r="D48" s="185"/>
      <c r="E48" s="199"/>
      <c r="F48" s="200"/>
      <c r="G48" s="184">
        <f t="shared" si="5"/>
        <v>0</v>
      </c>
      <c r="H48" s="190"/>
      <c r="I48" s="190"/>
      <c r="J48" s="190"/>
      <c r="K48" s="215">
        <f t="shared" si="4"/>
        <v>0</v>
      </c>
      <c r="M48" s="221">
        <f t="shared" si="7"/>
        <v>0</v>
      </c>
      <c r="R48" s="220">
        <f>I49+H49-G49</f>
        <v>0</v>
      </c>
    </row>
    <row r="49" spans="1:18" ht="18.75" hidden="1">
      <c r="A49" s="197"/>
      <c r="B49" s="197"/>
      <c r="C49" s="197"/>
      <c r="D49" s="185"/>
      <c r="E49" s="199"/>
      <c r="F49" s="200"/>
      <c r="G49" s="184">
        <f t="shared" si="5"/>
        <v>0</v>
      </c>
      <c r="H49" s="190"/>
      <c r="I49" s="190"/>
      <c r="J49" s="190"/>
      <c r="K49" s="215">
        <f t="shared" si="4"/>
        <v>0</v>
      </c>
      <c r="M49" s="221">
        <f t="shared" si="7"/>
        <v>0</v>
      </c>
      <c r="R49" s="220">
        <f>I50+H50-G50</f>
        <v>0</v>
      </c>
    </row>
    <row r="50" spans="1:18" ht="18.75" hidden="1">
      <c r="A50" s="197"/>
      <c r="B50" s="197"/>
      <c r="C50" s="197"/>
      <c r="D50" s="185"/>
      <c r="E50" s="199"/>
      <c r="F50" s="200"/>
      <c r="G50" s="184">
        <f t="shared" si="5"/>
        <v>0</v>
      </c>
      <c r="H50" s="190"/>
      <c r="I50" s="190"/>
      <c r="J50" s="190"/>
      <c r="K50" s="215">
        <f t="shared" si="4"/>
        <v>0</v>
      </c>
      <c r="M50" s="221">
        <f t="shared" si="7"/>
        <v>0</v>
      </c>
      <c r="R50" s="220">
        <f>I51+H51-G51</f>
        <v>0</v>
      </c>
    </row>
    <row r="51" spans="1:13" ht="18.75" hidden="1">
      <c r="A51" s="197"/>
      <c r="B51" s="197"/>
      <c r="C51" s="197"/>
      <c r="D51" s="185"/>
      <c r="E51" s="199"/>
      <c r="F51" s="200"/>
      <c r="G51" s="184">
        <f t="shared" si="5"/>
        <v>0</v>
      </c>
      <c r="H51" s="190"/>
      <c r="I51" s="190"/>
      <c r="J51" s="190"/>
      <c r="K51" s="215">
        <f t="shared" si="4"/>
        <v>0</v>
      </c>
      <c r="M51" s="221">
        <f t="shared" si="7"/>
        <v>0</v>
      </c>
    </row>
    <row r="52" spans="1:13" ht="18.75" hidden="1">
      <c r="A52" s="197"/>
      <c r="B52" s="197"/>
      <c r="C52" s="197"/>
      <c r="D52" s="185"/>
      <c r="E52" s="199"/>
      <c r="F52" s="200"/>
      <c r="G52" s="184">
        <f t="shared" si="5"/>
        <v>0</v>
      </c>
      <c r="H52" s="190"/>
      <c r="I52" s="190"/>
      <c r="J52" s="190"/>
      <c r="K52" s="215">
        <f t="shared" si="4"/>
        <v>0</v>
      </c>
      <c r="M52" s="221">
        <f t="shared" si="7"/>
        <v>0</v>
      </c>
    </row>
    <row r="53" spans="1:11" ht="18.75" hidden="1">
      <c r="A53" s="197"/>
      <c r="B53" s="197"/>
      <c r="C53" s="197"/>
      <c r="D53" s="185"/>
      <c r="E53" s="199"/>
      <c r="F53" s="200"/>
      <c r="G53" s="184">
        <f t="shared" si="5"/>
        <v>0</v>
      </c>
      <c r="H53" s="190"/>
      <c r="I53" s="190"/>
      <c r="J53" s="190"/>
      <c r="K53" s="215">
        <f t="shared" si="4"/>
        <v>0</v>
      </c>
    </row>
    <row r="54" spans="1:11" ht="18.75" hidden="1">
      <c r="A54" s="197"/>
      <c r="B54" s="197"/>
      <c r="C54" s="197"/>
      <c r="D54" s="185"/>
      <c r="E54" s="199"/>
      <c r="F54" s="200"/>
      <c r="G54" s="184">
        <f t="shared" si="5"/>
        <v>0</v>
      </c>
      <c r="H54" s="190"/>
      <c r="I54" s="190"/>
      <c r="J54" s="190"/>
      <c r="K54" s="215">
        <f t="shared" si="4"/>
        <v>0</v>
      </c>
    </row>
    <row r="55" spans="1:11" ht="18.75" hidden="1">
      <c r="A55" s="197"/>
      <c r="B55" s="197"/>
      <c r="C55" s="197"/>
      <c r="D55" s="185"/>
      <c r="E55" s="199"/>
      <c r="F55" s="200"/>
      <c r="G55" s="184">
        <f t="shared" si="5"/>
        <v>0</v>
      </c>
      <c r="H55" s="190"/>
      <c r="I55" s="190"/>
      <c r="J55" s="190"/>
      <c r="K55" s="215">
        <f t="shared" si="4"/>
        <v>0</v>
      </c>
    </row>
    <row r="56" spans="1:11" ht="18.75" hidden="1">
      <c r="A56" s="197"/>
      <c r="B56" s="197"/>
      <c r="C56" s="197"/>
      <c r="D56" s="185"/>
      <c r="E56" s="199"/>
      <c r="F56" s="200"/>
      <c r="G56" s="184">
        <f t="shared" si="5"/>
        <v>0</v>
      </c>
      <c r="H56" s="190"/>
      <c r="I56" s="190"/>
      <c r="J56" s="190"/>
      <c r="K56" s="215">
        <f t="shared" si="4"/>
        <v>0</v>
      </c>
    </row>
    <row r="57" spans="1:11" ht="93.75" hidden="1">
      <c r="A57" s="197" t="s">
        <v>95</v>
      </c>
      <c r="B57" s="197" t="s">
        <v>66</v>
      </c>
      <c r="C57" s="197" t="s">
        <v>117</v>
      </c>
      <c r="D57" s="185" t="s">
        <v>67</v>
      </c>
      <c r="E57" s="211" t="s">
        <v>102</v>
      </c>
      <c r="F57" s="176" t="s">
        <v>0</v>
      </c>
      <c r="G57" s="184">
        <f t="shared" si="5"/>
        <v>0</v>
      </c>
      <c r="H57" s="190"/>
      <c r="I57" s="190"/>
      <c r="J57" s="190"/>
      <c r="K57" s="215">
        <f t="shared" si="4"/>
        <v>0</v>
      </c>
    </row>
    <row r="58" spans="1:11" ht="18.75" hidden="1">
      <c r="A58" s="197"/>
      <c r="B58" s="197"/>
      <c r="C58" s="197"/>
      <c r="D58" s="185"/>
      <c r="E58" s="199"/>
      <c r="F58" s="200"/>
      <c r="G58" s="184">
        <f t="shared" si="5"/>
        <v>0</v>
      </c>
      <c r="H58" s="190"/>
      <c r="I58" s="190"/>
      <c r="J58" s="190"/>
      <c r="K58" s="215">
        <f t="shared" si="4"/>
        <v>0</v>
      </c>
    </row>
    <row r="59" spans="1:11" ht="18.75" hidden="1">
      <c r="A59" s="197"/>
      <c r="B59" s="197"/>
      <c r="C59" s="197"/>
      <c r="D59" s="185"/>
      <c r="E59" s="199"/>
      <c r="F59" s="200"/>
      <c r="G59" s="184">
        <f t="shared" si="5"/>
        <v>0</v>
      </c>
      <c r="H59" s="190"/>
      <c r="I59" s="190"/>
      <c r="J59" s="190"/>
      <c r="K59" s="215">
        <f t="shared" si="4"/>
        <v>0</v>
      </c>
    </row>
    <row r="60" spans="1:11" ht="18.75" hidden="1">
      <c r="A60" s="197"/>
      <c r="B60" s="197"/>
      <c r="C60" s="197"/>
      <c r="D60" s="185"/>
      <c r="E60" s="199"/>
      <c r="F60" s="200"/>
      <c r="G60" s="184">
        <f t="shared" si="5"/>
        <v>0</v>
      </c>
      <c r="H60" s="190"/>
      <c r="I60" s="190"/>
      <c r="J60" s="190"/>
      <c r="K60" s="215">
        <f t="shared" si="4"/>
        <v>0</v>
      </c>
    </row>
    <row r="61" spans="1:11" ht="18.75" hidden="1">
      <c r="A61" s="197"/>
      <c r="B61" s="197"/>
      <c r="C61" s="197"/>
      <c r="D61" s="185"/>
      <c r="E61" s="199"/>
      <c r="F61" s="200"/>
      <c r="G61" s="184">
        <f t="shared" si="5"/>
        <v>0</v>
      </c>
      <c r="H61" s="190"/>
      <c r="I61" s="190"/>
      <c r="J61" s="190"/>
      <c r="K61" s="215">
        <f t="shared" si="4"/>
        <v>0</v>
      </c>
    </row>
    <row r="62" spans="1:11" ht="18.75" hidden="1">
      <c r="A62" s="197"/>
      <c r="B62" s="197"/>
      <c r="C62" s="197"/>
      <c r="D62" s="185"/>
      <c r="E62" s="199"/>
      <c r="F62" s="200"/>
      <c r="G62" s="184">
        <f t="shared" si="5"/>
        <v>0</v>
      </c>
      <c r="H62" s="190"/>
      <c r="I62" s="190"/>
      <c r="J62" s="190"/>
      <c r="K62" s="215">
        <f t="shared" si="4"/>
        <v>0</v>
      </c>
    </row>
    <row r="63" spans="1:11" ht="18.75" hidden="1">
      <c r="A63" s="197"/>
      <c r="B63" s="197"/>
      <c r="C63" s="197"/>
      <c r="D63" s="185"/>
      <c r="E63" s="199"/>
      <c r="F63" s="200"/>
      <c r="G63" s="184">
        <f t="shared" si="5"/>
        <v>0</v>
      </c>
      <c r="H63" s="190"/>
      <c r="I63" s="190"/>
      <c r="J63" s="190"/>
      <c r="K63" s="215">
        <f t="shared" si="4"/>
        <v>0</v>
      </c>
    </row>
    <row r="64" spans="1:11" ht="18.75" hidden="1">
      <c r="A64" s="197"/>
      <c r="B64" s="197"/>
      <c r="C64" s="197"/>
      <c r="D64" s="185"/>
      <c r="E64" s="199"/>
      <c r="F64" s="200"/>
      <c r="G64" s="184">
        <f t="shared" si="5"/>
        <v>0</v>
      </c>
      <c r="H64" s="190"/>
      <c r="I64" s="190"/>
      <c r="J64" s="190"/>
      <c r="K64" s="215">
        <f t="shared" si="4"/>
        <v>0</v>
      </c>
    </row>
    <row r="65" spans="1:11" ht="18.75" hidden="1">
      <c r="A65" s="197"/>
      <c r="B65" s="197"/>
      <c r="C65" s="197"/>
      <c r="D65" s="185"/>
      <c r="E65" s="199"/>
      <c r="F65" s="200"/>
      <c r="G65" s="184">
        <f t="shared" si="5"/>
        <v>0</v>
      </c>
      <c r="H65" s="190"/>
      <c r="I65" s="190"/>
      <c r="J65" s="190"/>
      <c r="K65" s="215">
        <f t="shared" si="4"/>
        <v>0</v>
      </c>
    </row>
    <row r="66" spans="1:11" ht="18.75" hidden="1">
      <c r="A66" s="197"/>
      <c r="B66" s="197"/>
      <c r="C66" s="197"/>
      <c r="D66" s="185"/>
      <c r="E66" s="199"/>
      <c r="F66" s="200"/>
      <c r="G66" s="184">
        <f t="shared" si="5"/>
        <v>0</v>
      </c>
      <c r="H66" s="190"/>
      <c r="I66" s="190"/>
      <c r="J66" s="190"/>
      <c r="K66" s="215">
        <f t="shared" si="4"/>
        <v>0</v>
      </c>
    </row>
    <row r="67" spans="1:11" ht="18.75" hidden="1">
      <c r="A67" s="197"/>
      <c r="B67" s="197"/>
      <c r="C67" s="197"/>
      <c r="D67" s="185"/>
      <c r="E67" s="199"/>
      <c r="F67" s="200"/>
      <c r="G67" s="184">
        <f t="shared" si="5"/>
        <v>0</v>
      </c>
      <c r="H67" s="190"/>
      <c r="I67" s="190"/>
      <c r="J67" s="190"/>
      <c r="K67" s="215">
        <f t="shared" si="4"/>
        <v>0</v>
      </c>
    </row>
    <row r="68" spans="1:11" ht="18.75" hidden="1">
      <c r="A68" s="197"/>
      <c r="B68" s="197"/>
      <c r="C68" s="197"/>
      <c r="D68" s="185"/>
      <c r="E68" s="199"/>
      <c r="F68" s="200"/>
      <c r="G68" s="184">
        <f t="shared" si="5"/>
        <v>0</v>
      </c>
      <c r="H68" s="190"/>
      <c r="I68" s="190"/>
      <c r="J68" s="190"/>
      <c r="K68" s="215">
        <f t="shared" si="4"/>
        <v>0</v>
      </c>
    </row>
    <row r="69" spans="1:18" ht="18.75" hidden="1">
      <c r="A69" s="197"/>
      <c r="B69" s="197"/>
      <c r="C69" s="197"/>
      <c r="D69" s="185"/>
      <c r="E69" s="199"/>
      <c r="F69" s="200"/>
      <c r="G69" s="184">
        <f t="shared" si="5"/>
        <v>0</v>
      </c>
      <c r="H69" s="190"/>
      <c r="I69" s="190"/>
      <c r="J69" s="190"/>
      <c r="K69" s="215">
        <f t="shared" si="4"/>
        <v>0</v>
      </c>
      <c r="R69" s="220">
        <f>I70+H70-G70</f>
        <v>0</v>
      </c>
    </row>
    <row r="70" spans="1:11" ht="18.75" hidden="1">
      <c r="A70" s="197"/>
      <c r="B70" s="197"/>
      <c r="C70" s="197"/>
      <c r="D70" s="185"/>
      <c r="E70" s="199"/>
      <c r="F70" s="200"/>
      <c r="G70" s="184">
        <f t="shared" si="5"/>
        <v>0</v>
      </c>
      <c r="H70" s="190"/>
      <c r="I70" s="190"/>
      <c r="J70" s="190"/>
      <c r="K70" s="215">
        <f t="shared" si="4"/>
        <v>0</v>
      </c>
    </row>
    <row r="71" spans="1:11" ht="18.75" hidden="1">
      <c r="A71" s="197"/>
      <c r="B71" s="197"/>
      <c r="C71" s="197"/>
      <c r="D71" s="185"/>
      <c r="E71" s="199"/>
      <c r="F71" s="200"/>
      <c r="G71" s="184">
        <f t="shared" si="5"/>
        <v>0</v>
      </c>
      <c r="H71" s="190"/>
      <c r="I71" s="190"/>
      <c r="J71" s="190"/>
      <c r="K71" s="215">
        <f t="shared" si="4"/>
        <v>0</v>
      </c>
    </row>
    <row r="72" spans="1:10" ht="37.5" hidden="1">
      <c r="A72" s="168" t="s">
        <v>71</v>
      </c>
      <c r="B72" s="168"/>
      <c r="C72" s="168"/>
      <c r="D72" s="169" t="s">
        <v>47</v>
      </c>
      <c r="E72" s="170"/>
      <c r="F72" s="171"/>
      <c r="G72" s="172" t="e">
        <f>G73</f>
        <v>#REF!</v>
      </c>
      <c r="H72" s="172" t="e">
        <f>H73</f>
        <v>#REF!</v>
      </c>
      <c r="I72" s="172" t="e">
        <f>I73</f>
        <v>#REF!</v>
      </c>
      <c r="J72" s="172" t="e">
        <f>J73</f>
        <v>#REF!</v>
      </c>
    </row>
    <row r="73" spans="1:10" ht="37.5" hidden="1">
      <c r="A73" s="168" t="s">
        <v>72</v>
      </c>
      <c r="B73" s="168"/>
      <c r="C73" s="168"/>
      <c r="D73" s="169" t="s">
        <v>47</v>
      </c>
      <c r="E73" s="170"/>
      <c r="F73" s="171"/>
      <c r="G73" s="172" t="e">
        <f>#REF!+G74+G77+G75+G78+G76+G84</f>
        <v>#REF!</v>
      </c>
      <c r="H73" s="172" t="e">
        <f>#REF!+H74+H77+H75+H78+H76+H84</f>
        <v>#REF!</v>
      </c>
      <c r="I73" s="172" t="e">
        <f>#REF!+I74+I77+I75+I78+I76+I84</f>
        <v>#REF!</v>
      </c>
      <c r="J73" s="172" t="e">
        <f>#REF!+J74+J77+J75+J78+J76+J84</f>
        <v>#REF!</v>
      </c>
    </row>
    <row r="74" spans="1:11" ht="18.75">
      <c r="A74" s="178" t="s">
        <v>29</v>
      </c>
      <c r="B74" s="178" t="s">
        <v>29</v>
      </c>
      <c r="C74" s="178" t="s">
        <v>29</v>
      </c>
      <c r="D74" s="212" t="s">
        <v>34</v>
      </c>
      <c r="E74" s="213" t="s">
        <v>29</v>
      </c>
      <c r="F74" s="214" t="s">
        <v>29</v>
      </c>
      <c r="G74" s="172">
        <f>G16+G19+G13</f>
        <v>200000</v>
      </c>
      <c r="H74" s="172">
        <f>H16+H19+H13</f>
        <v>0</v>
      </c>
      <c r="I74" s="172">
        <f>I16+I19+I13</f>
        <v>200000</v>
      </c>
      <c r="J74" s="172">
        <f>J16+J19+J13</f>
        <v>200000</v>
      </c>
      <c r="K74" s="215">
        <f t="shared" si="4"/>
        <v>200000</v>
      </c>
    </row>
    <row r="75" spans="8:13" ht="18.75">
      <c r="H75" s="222"/>
      <c r="I75" s="222"/>
      <c r="J75" s="222"/>
      <c r="K75" s="215">
        <f t="shared" si="4"/>
        <v>0</v>
      </c>
      <c r="M75" s="221"/>
    </row>
    <row r="76" spans="8:13" ht="18.75">
      <c r="H76" s="222"/>
      <c r="I76" s="222"/>
      <c r="J76" s="222"/>
      <c r="K76" s="215">
        <v>1</v>
      </c>
      <c r="M76" s="221"/>
    </row>
    <row r="77" spans="1:13" ht="19.5" customHeight="1">
      <c r="A77" s="18" t="s">
        <v>44</v>
      </c>
      <c r="B77" s="65"/>
      <c r="C77" s="19"/>
      <c r="E77" s="5"/>
      <c r="F77" s="5"/>
      <c r="G77" s="5"/>
      <c r="H77" s="6"/>
      <c r="I77" s="235" t="s">
        <v>45</v>
      </c>
      <c r="J77" s="235"/>
      <c r="K77" s="215">
        <v>1</v>
      </c>
      <c r="L77" s="18"/>
      <c r="M77" s="221"/>
    </row>
    <row r="78" spans="8:11" ht="18.75">
      <c r="H78" s="222"/>
      <c r="I78" s="222"/>
      <c r="J78" s="222"/>
      <c r="K78" s="14"/>
    </row>
    <row r="79" spans="8:11" ht="18.75">
      <c r="H79" s="222"/>
      <c r="I79" s="222"/>
      <c r="J79" s="222"/>
      <c r="K79" s="14"/>
    </row>
    <row r="80" spans="8:11" ht="18.75">
      <c r="H80" s="222"/>
      <c r="I80" s="222"/>
      <c r="J80" s="222"/>
      <c r="K80" s="14"/>
    </row>
    <row r="81" spans="8:11" ht="18.75">
      <c r="H81" s="222"/>
      <c r="I81" s="222"/>
      <c r="J81" s="222"/>
      <c r="K81" s="14"/>
    </row>
    <row r="82" spans="8:11" ht="18.75">
      <c r="H82" s="222"/>
      <c r="I82" s="222"/>
      <c r="J82" s="222"/>
      <c r="K82" s="14"/>
    </row>
    <row r="83" spans="8:11" ht="18.75">
      <c r="H83" s="222"/>
      <c r="I83" s="222"/>
      <c r="J83" s="222"/>
      <c r="K83" s="14"/>
    </row>
    <row r="84" spans="8:11" ht="18.75">
      <c r="H84" s="222"/>
      <c r="I84" s="222"/>
      <c r="J84" s="222"/>
      <c r="K84" s="14"/>
    </row>
    <row r="85" spans="8:11" ht="18.75">
      <c r="H85" s="222"/>
      <c r="I85" s="222"/>
      <c r="J85" s="222"/>
      <c r="K85" s="14"/>
    </row>
    <row r="86" spans="8:11" ht="18.75">
      <c r="H86" s="222"/>
      <c r="I86" s="222"/>
      <c r="J86" s="222"/>
      <c r="K86" s="14"/>
    </row>
    <row r="87" spans="8:11" ht="18.75">
      <c r="H87" s="222"/>
      <c r="I87" s="222"/>
      <c r="J87" s="222"/>
      <c r="K87" s="14"/>
    </row>
    <row r="88" spans="8:11" ht="18.75">
      <c r="H88" s="222"/>
      <c r="I88" s="222"/>
      <c r="J88" s="222"/>
      <c r="K88" s="14"/>
    </row>
    <row r="89" spans="8:11" ht="18.75">
      <c r="H89" s="222"/>
      <c r="I89" s="222"/>
      <c r="J89" s="222"/>
      <c r="K89" s="14"/>
    </row>
    <row r="90" spans="8:11" ht="18.75">
      <c r="H90" s="222"/>
      <c r="I90" s="222"/>
      <c r="J90" s="222"/>
      <c r="K90" s="14"/>
    </row>
    <row r="91" spans="8:11" ht="18.75">
      <c r="H91" s="222"/>
      <c r="I91" s="222"/>
      <c r="J91" s="222"/>
      <c r="K91" s="14"/>
    </row>
    <row r="92" spans="8:11" ht="18.75">
      <c r="H92" s="222"/>
      <c r="I92" s="222"/>
      <c r="J92" s="222"/>
      <c r="K92" s="14"/>
    </row>
    <row r="93" spans="8:11" ht="18.75">
      <c r="H93" s="222"/>
      <c r="I93" s="222"/>
      <c r="J93" s="222"/>
      <c r="K93" s="14"/>
    </row>
    <row r="94" spans="8:11" ht="18.75">
      <c r="H94" s="222"/>
      <c r="I94" s="222"/>
      <c r="J94" s="222"/>
      <c r="K94" s="14"/>
    </row>
    <row r="95" spans="8:11" ht="18.75">
      <c r="H95" s="222"/>
      <c r="I95" s="222"/>
      <c r="J95" s="222"/>
      <c r="K95" s="14"/>
    </row>
    <row r="96" spans="8:11" ht="18.75">
      <c r="H96" s="222"/>
      <c r="I96" s="222"/>
      <c r="J96" s="222"/>
      <c r="K96" s="14"/>
    </row>
    <row r="97" spans="8:11" ht="18.75">
      <c r="H97" s="222"/>
      <c r="I97" s="222"/>
      <c r="J97" s="222"/>
      <c r="K97" s="14"/>
    </row>
    <row r="98" spans="8:11" ht="18.75">
      <c r="H98" s="222"/>
      <c r="I98" s="222"/>
      <c r="J98" s="222"/>
      <c r="K98" s="14"/>
    </row>
    <row r="99" spans="8:11" ht="18.75">
      <c r="H99" s="222"/>
      <c r="I99" s="222"/>
      <c r="J99" s="222"/>
      <c r="K99" s="14"/>
    </row>
    <row r="100" spans="8:11" ht="18.75">
      <c r="H100" s="222"/>
      <c r="I100" s="222"/>
      <c r="J100" s="222"/>
      <c r="K100" s="14"/>
    </row>
    <row r="101" spans="8:11" ht="18.75">
      <c r="H101" s="222"/>
      <c r="I101" s="222"/>
      <c r="J101" s="222"/>
      <c r="K101" s="14"/>
    </row>
    <row r="102" spans="8:11" ht="18.75">
      <c r="H102" s="222"/>
      <c r="I102" s="222"/>
      <c r="J102" s="222"/>
      <c r="K102" s="14"/>
    </row>
    <row r="103" spans="8:11" ht="18.75">
      <c r="H103" s="222"/>
      <c r="I103" s="222"/>
      <c r="J103" s="222"/>
      <c r="K103" s="14"/>
    </row>
    <row r="104" spans="8:11" ht="18.75">
      <c r="H104" s="222"/>
      <c r="I104" s="222"/>
      <c r="J104" s="222"/>
      <c r="K104" s="14"/>
    </row>
    <row r="105" spans="8:11" ht="18.75">
      <c r="H105" s="222"/>
      <c r="I105" s="222"/>
      <c r="J105" s="222"/>
      <c r="K105" s="14"/>
    </row>
    <row r="106" spans="8:11" ht="18.75">
      <c r="H106" s="222"/>
      <c r="I106" s="222"/>
      <c r="J106" s="222"/>
      <c r="K106" s="14"/>
    </row>
    <row r="107" spans="8:11" ht="18.75">
      <c r="H107" s="222"/>
      <c r="I107" s="222"/>
      <c r="J107" s="222"/>
      <c r="K107" s="14"/>
    </row>
    <row r="108" spans="8:11" ht="18.75">
      <c r="H108" s="222"/>
      <c r="I108" s="222"/>
      <c r="J108" s="222"/>
      <c r="K108" s="14"/>
    </row>
    <row r="109" spans="8:11" ht="18.75">
      <c r="H109" s="222"/>
      <c r="I109" s="222"/>
      <c r="J109" s="222"/>
      <c r="K109" s="14"/>
    </row>
    <row r="110" spans="8:11" ht="18.75">
      <c r="H110" s="222"/>
      <c r="I110" s="222"/>
      <c r="J110" s="222"/>
      <c r="K110" s="14"/>
    </row>
    <row r="111" spans="8:11" ht="18.75">
      <c r="H111" s="222"/>
      <c r="I111" s="222"/>
      <c r="J111" s="222"/>
      <c r="K111" s="14"/>
    </row>
    <row r="112" spans="8:11" ht="18.75">
      <c r="H112" s="222"/>
      <c r="I112" s="222"/>
      <c r="J112" s="222"/>
      <c r="K112" s="14"/>
    </row>
    <row r="113" spans="8:11" ht="18.75">
      <c r="H113" s="222"/>
      <c r="I113" s="222"/>
      <c r="J113" s="222"/>
      <c r="K113" s="14"/>
    </row>
    <row r="114" ht="18.75">
      <c r="K114" s="14"/>
    </row>
    <row r="115" spans="5:11" ht="18.75">
      <c r="E115" s="223" t="s">
        <v>51</v>
      </c>
      <c r="F115" s="223"/>
      <c r="G115" s="223"/>
      <c r="H115" s="224" t="e">
        <f>#REF!+H17+#REF!+#REF!+#REF!+#REF!+#REF!+#REF!+#REF!+#REF!+#REF!+#REF!+H21+H28+H32</f>
        <v>#REF!</v>
      </c>
      <c r="I115" s="224" t="e">
        <f>#REF!+I17+#REF!+#REF!+#REF!+#REF!+#REF!+#REF!+#REF!+#REF!+#REF!+#REF!+I21+I28+I32</f>
        <v>#REF!</v>
      </c>
      <c r="J115" s="224"/>
      <c r="K115" s="14"/>
    </row>
    <row r="116" spans="8:11" s="225" customFormat="1" ht="18.75">
      <c r="H116" s="226"/>
      <c r="I116" s="226"/>
      <c r="J116" s="226"/>
      <c r="K116" s="227"/>
    </row>
    <row r="123" spans="8:10" ht="18.75">
      <c r="H123" s="221"/>
      <c r="I123" s="221"/>
      <c r="J123" s="221"/>
    </row>
    <row r="124" spans="8:10" ht="18.75">
      <c r="H124" s="43"/>
      <c r="I124" s="43"/>
      <c r="J124" s="43"/>
    </row>
    <row r="125" ht="18.75">
      <c r="J125" s="221"/>
    </row>
    <row r="138" ht="18.75" hidden="1"/>
    <row r="139" spans="7:10" ht="18.75" hidden="1">
      <c r="G139" s="179">
        <v>1443248136</v>
      </c>
      <c r="H139" s="179">
        <v>307325710</v>
      </c>
      <c r="I139" s="179">
        <v>1135922426</v>
      </c>
      <c r="J139" s="179">
        <v>6901226</v>
      </c>
    </row>
    <row r="140" spans="7:10" ht="18.75" hidden="1">
      <c r="G140" s="224">
        <f>G74-G139</f>
        <v>-1443048136</v>
      </c>
      <c r="H140" s="224">
        <f>H74-H139</f>
        <v>-307325710</v>
      </c>
      <c r="I140" s="224">
        <f>I74-I139</f>
        <v>-1135722426</v>
      </c>
      <c r="J140" s="224">
        <f>J74-J139</f>
        <v>-6701226</v>
      </c>
    </row>
    <row r="141" ht="18.75" hidden="1"/>
    <row r="142" ht="18.75" hidden="1"/>
    <row r="143" ht="18.75" hidden="1"/>
    <row r="144" ht="18.75" hidden="1"/>
    <row r="145" ht="18.75" hidden="1"/>
  </sheetData>
  <sheetProtection/>
  <mergeCells count="18">
    <mergeCell ref="H1:J1"/>
    <mergeCell ref="H2:J2"/>
    <mergeCell ref="H3:J3"/>
    <mergeCell ref="H4:J4"/>
    <mergeCell ref="H5:I5"/>
    <mergeCell ref="E10:E11"/>
    <mergeCell ref="H10:H11"/>
    <mergeCell ref="I10:J10"/>
    <mergeCell ref="A6:J6"/>
    <mergeCell ref="G10:G11"/>
    <mergeCell ref="I77:J77"/>
    <mergeCell ref="A7:B7"/>
    <mergeCell ref="A8:B8"/>
    <mergeCell ref="F10:F11"/>
    <mergeCell ref="D10:D11"/>
    <mergeCell ref="B10:B11"/>
    <mergeCell ref="C10:C11"/>
    <mergeCell ref="A10:A11"/>
  </mergeCells>
  <printOptions horizontalCentered="1"/>
  <pageMargins left="0.26" right="0" top="0.46" bottom="0.43" header="0.17" footer="0.15748031496062992"/>
  <pageSetup horizontalDpi="600" verticalDpi="600" orientation="portrait" paperSize="9" scale="40" r:id="rId1"/>
  <colBreaks count="1" manualBreakCount="1">
    <brk id="10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бюжетний відділ</dc:creator>
  <cp:keywords/>
  <dc:description/>
  <cp:lastModifiedBy>Лiна</cp:lastModifiedBy>
  <cp:lastPrinted>2022-02-24T13:16:34Z</cp:lastPrinted>
  <dcterms:created xsi:type="dcterms:W3CDTF">2000-03-27T15:08:06Z</dcterms:created>
  <dcterms:modified xsi:type="dcterms:W3CDTF">2022-02-24T13:16:36Z</dcterms:modified>
  <cp:category/>
  <cp:version/>
  <cp:contentType/>
  <cp:contentStatus/>
</cp:coreProperties>
</file>